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谷内口⇔北田\R5\03_R4決算統計\"/>
    </mc:Choice>
  </mc:AlternateContent>
  <bookViews>
    <workbookView xWindow="0" yWindow="0" windowWidth="14400" windowHeight="7170"/>
  </bookViews>
  <sheets>
    <sheet name="R4財政状況一覧" sheetId="1" r:id="rId1"/>
    <sheet name="歳入" sheetId="2" r:id="rId2"/>
    <sheet name="歳出（性質別）" sheetId="3" r:id="rId3"/>
    <sheet name="歳出（目的別）" sheetId="4" r:id="rId4"/>
  </sheets>
  <definedNames>
    <definedName name="_xlnm.Print_Area" localSheetId="0">'R4財政状況一覧'!$A$1:$AM$28</definedName>
    <definedName name="_xlnm.Print_Area" localSheetId="2">'歳出（性質別）'!$A$1:$BJ$27</definedName>
    <definedName name="_xlnm.Print_Area" localSheetId="3">'歳出（目的別）'!$A$1:$AQ$27</definedName>
    <definedName name="_xlnm.Print_Area" localSheetId="1">歳入!$A$1:$BM$26</definedName>
    <definedName name="_xlnm.Print_Titles" localSheetId="0">'R4財政状況一覧'!$A:$A</definedName>
    <definedName name="_xlnm.Print_Titles" localSheetId="2">'歳出（性質別）'!$A:$A</definedName>
    <definedName name="_xlnm.Print_Titles" localSheetId="3">'歳出（目的別）'!$A:$A</definedName>
    <definedName name="_xlnm.Print_Titles" localSheetId="1">歳入!$A:$A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7" i="4" l="1"/>
  <c r="AQ23" i="4"/>
  <c r="AQ24" i="4"/>
  <c r="AQ19" i="4"/>
  <c r="AQ20" i="4"/>
  <c r="AQ21" i="4"/>
  <c r="AQ22" i="4"/>
  <c r="AQ18" i="4"/>
  <c r="AQ8" i="4"/>
  <c r="AQ9" i="4"/>
  <c r="AQ10" i="4"/>
  <c r="AQ11" i="4"/>
  <c r="AQ12" i="4"/>
  <c r="AQ13" i="4"/>
  <c r="AQ14" i="4"/>
  <c r="AQ15" i="4"/>
  <c r="AQ16" i="4"/>
  <c r="AQ7" i="4"/>
  <c r="AK22" i="4"/>
  <c r="AK21" i="4"/>
  <c r="AK20" i="4"/>
  <c r="AK16" i="4"/>
  <c r="AK15" i="4"/>
  <c r="AK14" i="4"/>
  <c r="AK12" i="4"/>
  <c r="AK7" i="4"/>
  <c r="AK13" i="4"/>
  <c r="AK11" i="4"/>
  <c r="AK8" i="4"/>
  <c r="AK10" i="4"/>
  <c r="AK9" i="4"/>
  <c r="AK17" i="4"/>
  <c r="AK18" i="4"/>
  <c r="AK19" i="4"/>
  <c r="AK24" i="4"/>
  <c r="AK23" i="4"/>
  <c r="AH24" i="4"/>
  <c r="AH23" i="4"/>
  <c r="AH22" i="4"/>
  <c r="AH19" i="4"/>
  <c r="AH20" i="4"/>
  <c r="AH15" i="4"/>
  <c r="AH14" i="4"/>
  <c r="AH13" i="4"/>
  <c r="AH12" i="4"/>
  <c r="AH11" i="4"/>
  <c r="AH10" i="4"/>
  <c r="AH9" i="4"/>
  <c r="AH8" i="4"/>
  <c r="AH7" i="4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  <c r="AE7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P7" i="4"/>
  <c r="P24" i="4"/>
  <c r="P23" i="4"/>
  <c r="P22" i="4"/>
  <c r="P21" i="4"/>
  <c r="P20" i="4"/>
  <c r="P19" i="4"/>
  <c r="P17" i="4"/>
  <c r="P16" i="4"/>
  <c r="P15" i="4"/>
  <c r="P14" i="4"/>
  <c r="P13" i="4"/>
  <c r="P12" i="4"/>
  <c r="P11" i="4"/>
  <c r="P10" i="4"/>
  <c r="P9" i="4"/>
  <c r="P8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D23" i="4"/>
  <c r="D7" i="4"/>
  <c r="D24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BJ21" i="3"/>
  <c r="BJ20" i="3"/>
  <c r="BJ19" i="3"/>
  <c r="BJ18" i="3"/>
  <c r="BJ17" i="3"/>
  <c r="BJ15" i="3"/>
  <c r="BJ14" i="3"/>
  <c r="BJ13" i="3"/>
  <c r="BJ12" i="3"/>
  <c r="BJ11" i="3"/>
  <c r="BJ10" i="3"/>
  <c r="BJ9" i="3"/>
  <c r="BJ8" i="3"/>
  <c r="BJ7" i="3"/>
  <c r="BJ6" i="3"/>
  <c r="BD21" i="3"/>
  <c r="BD20" i="3"/>
  <c r="BD19" i="3"/>
  <c r="BD18" i="3"/>
  <c r="BD17" i="3"/>
  <c r="BD15" i="3"/>
  <c r="BD14" i="3"/>
  <c r="BD13" i="3"/>
  <c r="BD12" i="3"/>
  <c r="BD11" i="3"/>
  <c r="BD10" i="3"/>
  <c r="BD9" i="3"/>
  <c r="BD8" i="3"/>
  <c r="BD7" i="3"/>
  <c r="BD6" i="3"/>
  <c r="BA21" i="3"/>
  <c r="BA20" i="3"/>
  <c r="BA19" i="3"/>
  <c r="BA18" i="3"/>
  <c r="BA17" i="3"/>
  <c r="BA15" i="3"/>
  <c r="BA14" i="3"/>
  <c r="BA13" i="3"/>
  <c r="BA12" i="3"/>
  <c r="BA11" i="3"/>
  <c r="BA10" i="3"/>
  <c r="BA9" i="3"/>
  <c r="BA8" i="3"/>
  <c r="BA7" i="3"/>
  <c r="BA6" i="3"/>
  <c r="AX21" i="3"/>
  <c r="AX20" i="3"/>
  <c r="AX19" i="3"/>
  <c r="AX18" i="3"/>
  <c r="AX17" i="3"/>
  <c r="AX15" i="3"/>
  <c r="AX14" i="3"/>
  <c r="AX13" i="3"/>
  <c r="AX12" i="3"/>
  <c r="AX11" i="3"/>
  <c r="AX10" i="3"/>
  <c r="AX9" i="3"/>
  <c r="AX8" i="3"/>
  <c r="AX7" i="3"/>
  <c r="AX6" i="3"/>
  <c r="AU21" i="3"/>
  <c r="AU20" i="3"/>
  <c r="AU19" i="3"/>
  <c r="AU18" i="3"/>
  <c r="AU17" i="3"/>
  <c r="AU15" i="3"/>
  <c r="AU14" i="3"/>
  <c r="AU13" i="3"/>
  <c r="AU12" i="3"/>
  <c r="AU11" i="3"/>
  <c r="AU10" i="3"/>
  <c r="AU9" i="3"/>
  <c r="AU8" i="3"/>
  <c r="AU7" i="3"/>
  <c r="AU6" i="3"/>
  <c r="AR21" i="3"/>
  <c r="AR20" i="3"/>
  <c r="AR19" i="3"/>
  <c r="AR18" i="3"/>
  <c r="AR17" i="3"/>
  <c r="AR15" i="3"/>
  <c r="AR14" i="3"/>
  <c r="AR13" i="3"/>
  <c r="AR12" i="3"/>
  <c r="AR11" i="3"/>
  <c r="AR10" i="3"/>
  <c r="AR9" i="3"/>
  <c r="AR8" i="3"/>
  <c r="AR7" i="3"/>
  <c r="AR6" i="3"/>
  <c r="AO21" i="3"/>
  <c r="AO20" i="3"/>
  <c r="AO19" i="3"/>
  <c r="AO18" i="3"/>
  <c r="AO17" i="3"/>
  <c r="AO15" i="3"/>
  <c r="AO14" i="3"/>
  <c r="AO13" i="3"/>
  <c r="AO12" i="3"/>
  <c r="AO11" i="3"/>
  <c r="AO10" i="3"/>
  <c r="AO9" i="3"/>
  <c r="AO8" i="3"/>
  <c r="AO7" i="3"/>
  <c r="AO6" i="3"/>
  <c r="AJ21" i="3"/>
  <c r="AJ20" i="3"/>
  <c r="AJ19" i="3"/>
  <c r="AJ18" i="3"/>
  <c r="AJ17" i="3"/>
  <c r="AJ15" i="3"/>
  <c r="AJ14" i="3"/>
  <c r="AJ13" i="3"/>
  <c r="AJ12" i="3"/>
  <c r="AJ11" i="3"/>
  <c r="AJ10" i="3"/>
  <c r="AJ9" i="3"/>
  <c r="AJ8" i="3"/>
  <c r="AJ7" i="3"/>
  <c r="AJ6" i="3"/>
  <c r="AG21" i="3"/>
  <c r="AG19" i="3"/>
  <c r="AG18" i="3"/>
  <c r="AG14" i="3"/>
  <c r="AG13" i="3"/>
  <c r="AG12" i="3"/>
  <c r="AG11" i="3"/>
  <c r="AG10" i="3"/>
  <c r="AG9" i="3"/>
  <c r="AG8" i="3"/>
  <c r="AG7" i="3"/>
  <c r="AG6" i="3"/>
  <c r="AD21" i="3"/>
  <c r="AD20" i="3"/>
  <c r="AD19" i="3"/>
  <c r="AD18" i="3"/>
  <c r="AD17" i="3"/>
  <c r="AD15" i="3"/>
  <c r="AD14" i="3"/>
  <c r="AD13" i="3"/>
  <c r="AD12" i="3"/>
  <c r="AD11" i="3"/>
  <c r="AD10" i="3"/>
  <c r="AD9" i="3"/>
  <c r="AD8" i="3"/>
  <c r="AD7" i="3"/>
  <c r="AD6" i="3"/>
  <c r="X21" i="3"/>
  <c r="X20" i="3"/>
  <c r="X19" i="3"/>
  <c r="X18" i="3"/>
  <c r="X17" i="3"/>
  <c r="X15" i="3"/>
  <c r="X14" i="3"/>
  <c r="X13" i="3"/>
  <c r="X12" i="3"/>
  <c r="X11" i="3"/>
  <c r="X10" i="3"/>
  <c r="X9" i="3"/>
  <c r="X8" i="3"/>
  <c r="X7" i="3"/>
  <c r="X6" i="3"/>
  <c r="U21" i="3"/>
  <c r="U20" i="3"/>
  <c r="U19" i="3"/>
  <c r="U18" i="3"/>
  <c r="U17" i="3"/>
  <c r="U15" i="3"/>
  <c r="U14" i="3"/>
  <c r="U13" i="3"/>
  <c r="U12" i="3"/>
  <c r="U11" i="3"/>
  <c r="U10" i="3"/>
  <c r="U9" i="3"/>
  <c r="U8" i="3"/>
  <c r="U7" i="3"/>
  <c r="U6" i="3"/>
  <c r="L21" i="3"/>
  <c r="L20" i="3"/>
  <c r="L19" i="3"/>
  <c r="L18" i="3"/>
  <c r="L17" i="3"/>
  <c r="L15" i="3"/>
  <c r="L14" i="3"/>
  <c r="L13" i="3"/>
  <c r="L12" i="3"/>
  <c r="L11" i="3"/>
  <c r="L10" i="3"/>
  <c r="L9" i="3"/>
  <c r="L8" i="3"/>
  <c r="L7" i="3"/>
  <c r="L6" i="3"/>
  <c r="I21" i="3"/>
  <c r="I20" i="3"/>
  <c r="I19" i="3"/>
  <c r="I18" i="3"/>
  <c r="I17" i="3"/>
  <c r="I15" i="3"/>
  <c r="I14" i="3"/>
  <c r="I13" i="3"/>
  <c r="I12" i="3"/>
  <c r="I11" i="3"/>
  <c r="I10" i="3"/>
  <c r="I9" i="3"/>
  <c r="I8" i="3"/>
  <c r="I7" i="3"/>
  <c r="I6" i="3"/>
  <c r="D21" i="3"/>
  <c r="D20" i="3"/>
  <c r="D19" i="3"/>
  <c r="D18" i="3"/>
  <c r="D17" i="3"/>
  <c r="D15" i="3"/>
  <c r="D14" i="3"/>
  <c r="D13" i="3"/>
  <c r="D12" i="3"/>
  <c r="D11" i="3"/>
  <c r="D10" i="3"/>
  <c r="D9" i="3"/>
  <c r="D8" i="3"/>
  <c r="D7" i="3"/>
  <c r="D6" i="3"/>
  <c r="BM23" i="2"/>
  <c r="BM22" i="2"/>
  <c r="BM21" i="2"/>
  <c r="BM20" i="2"/>
  <c r="BM19" i="2"/>
  <c r="BM18" i="2"/>
  <c r="BM17" i="2"/>
  <c r="BM16" i="2"/>
  <c r="BM15" i="2"/>
  <c r="BM14" i="2"/>
  <c r="BM13" i="2"/>
  <c r="BM12" i="2"/>
  <c r="BM11" i="2"/>
  <c r="BM10" i="2"/>
  <c r="BM9" i="2"/>
  <c r="BM8" i="2"/>
  <c r="BM7" i="2"/>
  <c r="BM6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F16" i="2"/>
  <c r="BE16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AZ23" i="2"/>
  <c r="AZ22" i="2"/>
  <c r="AZ21" i="2"/>
  <c r="AZ20" i="2"/>
  <c r="AZ19" i="2"/>
  <c r="AZ18" i="2"/>
  <c r="AZ17" i="2"/>
  <c r="AZ16" i="2"/>
  <c r="AZ15" i="2"/>
  <c r="AZ14" i="2"/>
  <c r="AZ13" i="2"/>
  <c r="AZ12" i="2"/>
  <c r="AZ11" i="2"/>
  <c r="AZ10" i="2"/>
  <c r="AZ9" i="2"/>
  <c r="AZ8" i="2"/>
  <c r="AZ7" i="2"/>
  <c r="AZ6" i="2"/>
  <c r="AW23" i="2"/>
  <c r="AW22" i="2"/>
  <c r="AW21" i="2"/>
  <c r="AW20" i="2"/>
  <c r="AW19" i="2"/>
  <c r="AW18" i="2"/>
  <c r="AW15" i="2"/>
  <c r="AW14" i="2"/>
  <c r="AW13" i="2"/>
  <c r="AW12" i="2"/>
  <c r="AW11" i="2"/>
  <c r="AW10" i="2"/>
  <c r="AW9" i="2"/>
  <c r="AW8" i="2"/>
  <c r="AW7" i="2"/>
  <c r="AW6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T8" i="2"/>
  <c r="AT7" i="2"/>
  <c r="AT6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H23" i="2"/>
  <c r="AH22" i="2"/>
  <c r="AH21" i="2"/>
  <c r="AH20" i="2"/>
  <c r="AH19" i="2"/>
  <c r="AH18" i="2"/>
  <c r="AH17" i="2"/>
  <c r="AH16" i="2"/>
  <c r="AH15" i="2"/>
  <c r="AH14" i="2"/>
  <c r="AH13" i="2"/>
  <c r="AH12" i="2"/>
  <c r="AH11" i="2"/>
  <c r="AH10" i="2"/>
  <c r="AH9" i="2"/>
  <c r="AH8" i="2"/>
  <c r="AH7" i="2"/>
  <c r="AH6" i="2"/>
  <c r="AE6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B23" i="2"/>
  <c r="AB22" i="2"/>
  <c r="AB18" i="2"/>
  <c r="AB19" i="2"/>
  <c r="AB20" i="2"/>
  <c r="AB21" i="2"/>
  <c r="AB17" i="2"/>
  <c r="AB16" i="2"/>
  <c r="AB7" i="2"/>
  <c r="AB8" i="2"/>
  <c r="AB9" i="2"/>
  <c r="AB10" i="2"/>
  <c r="AB11" i="2"/>
  <c r="AB12" i="2"/>
  <c r="AB13" i="2"/>
  <c r="AB14" i="2"/>
  <c r="AB15" i="2"/>
  <c r="AB6" i="2"/>
  <c r="Y23" i="2"/>
  <c r="Y22" i="2"/>
  <c r="Y18" i="2"/>
  <c r="Y19" i="2"/>
  <c r="Y20" i="2"/>
  <c r="Y21" i="2"/>
  <c r="Y17" i="2"/>
  <c r="Y16" i="2"/>
  <c r="Y7" i="2"/>
  <c r="Y8" i="2"/>
  <c r="Y9" i="2"/>
  <c r="Y10" i="2"/>
  <c r="Y11" i="2"/>
  <c r="Y12" i="2"/>
  <c r="Y13" i="2"/>
  <c r="Y14" i="2"/>
  <c r="Y15" i="2"/>
  <c r="Y6" i="2"/>
  <c r="V23" i="2"/>
  <c r="V22" i="2"/>
  <c r="V18" i="2"/>
  <c r="V19" i="2"/>
  <c r="V20" i="2"/>
  <c r="V21" i="2"/>
  <c r="V17" i="2"/>
  <c r="V16" i="2"/>
  <c r="V7" i="2"/>
  <c r="V8" i="2"/>
  <c r="V9" i="2"/>
  <c r="V10" i="2"/>
  <c r="V11" i="2"/>
  <c r="V12" i="2"/>
  <c r="V13" i="2"/>
  <c r="V14" i="2"/>
  <c r="V15" i="2"/>
  <c r="V6" i="2"/>
  <c r="S23" i="2"/>
  <c r="S22" i="2"/>
  <c r="S18" i="2"/>
  <c r="S19" i="2"/>
  <c r="S20" i="2"/>
  <c r="S21" i="2"/>
  <c r="S17" i="2"/>
  <c r="S16" i="2"/>
  <c r="S7" i="2"/>
  <c r="S8" i="2"/>
  <c r="S9" i="2"/>
  <c r="S10" i="2"/>
  <c r="S11" i="2"/>
  <c r="S12" i="2"/>
  <c r="S13" i="2"/>
  <c r="S14" i="2"/>
  <c r="S15" i="2"/>
  <c r="S6" i="2"/>
  <c r="P16" i="2"/>
  <c r="P23" i="2"/>
  <c r="P22" i="2"/>
  <c r="P18" i="2"/>
  <c r="P19" i="2"/>
  <c r="P20" i="2"/>
  <c r="P21" i="2"/>
  <c r="P17" i="2"/>
  <c r="P7" i="2"/>
  <c r="P8" i="2"/>
  <c r="P9" i="2"/>
  <c r="P10" i="2"/>
  <c r="P11" i="2"/>
  <c r="P12" i="2"/>
  <c r="P13" i="2"/>
  <c r="P14" i="2"/>
  <c r="P15" i="2"/>
  <c r="P6" i="2"/>
  <c r="M18" i="2"/>
  <c r="M19" i="2"/>
  <c r="M20" i="2"/>
  <c r="M21" i="2"/>
  <c r="M17" i="2"/>
  <c r="M16" i="2"/>
  <c r="M7" i="2"/>
  <c r="M8" i="2"/>
  <c r="M9" i="2"/>
  <c r="M10" i="2"/>
  <c r="M11" i="2"/>
  <c r="M12" i="2"/>
  <c r="M13" i="2"/>
  <c r="M14" i="2"/>
  <c r="M15" i="2"/>
  <c r="M6" i="2"/>
  <c r="J23" i="2"/>
  <c r="J22" i="2"/>
  <c r="J18" i="2"/>
  <c r="J19" i="2"/>
  <c r="J20" i="2"/>
  <c r="J21" i="2"/>
  <c r="J17" i="2"/>
  <c r="J16" i="2"/>
  <c r="J7" i="2"/>
  <c r="J8" i="2"/>
  <c r="J9" i="2"/>
  <c r="J10" i="2"/>
  <c r="J11" i="2"/>
  <c r="J12" i="2"/>
  <c r="J13" i="2"/>
  <c r="J14" i="2"/>
  <c r="J15" i="2"/>
  <c r="J6" i="2"/>
  <c r="G23" i="2"/>
  <c r="G22" i="2"/>
  <c r="G18" i="2"/>
  <c r="G19" i="2"/>
  <c r="G20" i="2"/>
  <c r="G21" i="2"/>
  <c r="G17" i="2"/>
  <c r="G16" i="2"/>
  <c r="G7" i="2"/>
  <c r="G8" i="2"/>
  <c r="G9" i="2"/>
  <c r="G10" i="2"/>
  <c r="G11" i="2"/>
  <c r="G12" i="2"/>
  <c r="G13" i="2"/>
  <c r="G14" i="2"/>
  <c r="G15" i="2"/>
  <c r="G6" i="2"/>
  <c r="D21" i="2"/>
  <c r="D16" i="2"/>
  <c r="D23" i="2"/>
  <c r="D22" i="2"/>
  <c r="D18" i="2"/>
  <c r="D19" i="2"/>
  <c r="D20" i="2"/>
  <c r="D17" i="2"/>
  <c r="D7" i="2"/>
  <c r="D8" i="2"/>
  <c r="D9" i="2"/>
  <c r="D10" i="2"/>
  <c r="D11" i="2"/>
  <c r="D12" i="2"/>
  <c r="D13" i="2"/>
  <c r="D14" i="2"/>
  <c r="D15" i="2"/>
  <c r="D6" i="2"/>
  <c r="R18" i="1"/>
  <c r="R19" i="1"/>
  <c r="R20" i="1"/>
  <c r="R21" i="1"/>
  <c r="R17" i="1"/>
  <c r="R15" i="1"/>
  <c r="R7" i="1"/>
  <c r="R8" i="1"/>
  <c r="R9" i="1"/>
  <c r="R10" i="1"/>
  <c r="R11" i="1"/>
  <c r="R12" i="1"/>
  <c r="R13" i="1"/>
  <c r="R14" i="1"/>
  <c r="R6" i="1"/>
  <c r="G23" i="1"/>
  <c r="G11" i="1"/>
  <c r="G9" i="1"/>
  <c r="G13" i="1"/>
  <c r="G18" i="1"/>
  <c r="G19" i="1"/>
  <c r="G20" i="1"/>
  <c r="G21" i="1"/>
  <c r="G17" i="1"/>
  <c r="G15" i="1"/>
  <c r="G10" i="1"/>
  <c r="G12" i="1"/>
  <c r="G14" i="1"/>
  <c r="G8" i="1"/>
  <c r="G6" i="1"/>
  <c r="G7" i="1"/>
  <c r="R16" i="1" l="1"/>
  <c r="AP24" i="4"/>
  <c r="AP23" i="4"/>
  <c r="AO23" i="4"/>
  <c r="AO24" i="4" s="1"/>
  <c r="AM24" i="4"/>
  <c r="AM23" i="4"/>
  <c r="AL23" i="4"/>
  <c r="AL24" i="4" s="1"/>
  <c r="AJ24" i="4"/>
  <c r="AJ23" i="4"/>
  <c r="AI23" i="4"/>
  <c r="AG24" i="4"/>
  <c r="AG23" i="4"/>
  <c r="AF23" i="4"/>
  <c r="AD24" i="4"/>
  <c r="AD23" i="4"/>
  <c r="AC23" i="4"/>
  <c r="AC24" i="4" s="1"/>
  <c r="AA24" i="4"/>
  <c r="AA23" i="4"/>
  <c r="Z23" i="4"/>
  <c r="X24" i="4"/>
  <c r="X23" i="4"/>
  <c r="W23" i="4"/>
  <c r="W24" i="4" s="1"/>
  <c r="U24" i="4"/>
  <c r="U23" i="4"/>
  <c r="T23" i="4"/>
  <c r="T24" i="4" s="1"/>
  <c r="AP17" i="4"/>
  <c r="AO17" i="4"/>
  <c r="AM17" i="4"/>
  <c r="AL17" i="4"/>
  <c r="AJ17" i="4"/>
  <c r="AI17" i="4"/>
  <c r="AG17" i="4"/>
  <c r="AF17" i="4"/>
  <c r="AH17" i="4" s="1"/>
  <c r="AD17" i="4"/>
  <c r="AC17" i="4"/>
  <c r="AA17" i="4"/>
  <c r="Z17" i="4"/>
  <c r="X17" i="4"/>
  <c r="W17" i="4"/>
  <c r="U17" i="4"/>
  <c r="T17" i="4"/>
  <c r="R17" i="4"/>
  <c r="Q17" i="4"/>
  <c r="R24" i="4"/>
  <c r="R23" i="4"/>
  <c r="Q23" i="4"/>
  <c r="Q24" i="4" s="1"/>
  <c r="N17" i="4"/>
  <c r="O24" i="4"/>
  <c r="O23" i="4"/>
  <c r="L24" i="4"/>
  <c r="L23" i="4"/>
  <c r="K23" i="4"/>
  <c r="I24" i="4"/>
  <c r="I23" i="4"/>
  <c r="H23" i="4"/>
  <c r="F24" i="4"/>
  <c r="F23" i="4"/>
  <c r="E23" i="4"/>
  <c r="O17" i="4"/>
  <c r="L17" i="4"/>
  <c r="K17" i="4"/>
  <c r="I17" i="4"/>
  <c r="H17" i="4"/>
  <c r="F17" i="4"/>
  <c r="E17" i="4"/>
  <c r="C17" i="4"/>
  <c r="C23" i="4"/>
  <c r="C24" i="4"/>
  <c r="B23" i="4"/>
  <c r="B24" i="4" s="1"/>
  <c r="B17" i="4"/>
  <c r="AI24" i="4" l="1"/>
  <c r="AF24" i="4"/>
  <c r="Z24" i="4"/>
  <c r="N23" i="4"/>
  <c r="K24" i="4"/>
  <c r="H24" i="4"/>
  <c r="E24" i="4"/>
  <c r="D16" i="1"/>
  <c r="U16" i="1"/>
  <c r="BE18" i="3"/>
  <c r="BG18" i="3" s="1"/>
  <c r="BE19" i="3"/>
  <c r="BG19" i="3" s="1"/>
  <c r="BE20" i="3"/>
  <c r="BG20" i="3" s="1"/>
  <c r="BE21" i="3"/>
  <c r="BG21" i="3" s="1"/>
  <c r="BE17" i="3"/>
  <c r="BG17" i="3" s="1"/>
  <c r="BE7" i="3"/>
  <c r="BG7" i="3" s="1"/>
  <c r="BE8" i="3"/>
  <c r="BG8" i="3" s="1"/>
  <c r="BE9" i="3"/>
  <c r="BG9" i="3" s="1"/>
  <c r="BE10" i="3"/>
  <c r="BG10" i="3" s="1"/>
  <c r="BE11" i="3"/>
  <c r="BG11" i="3" s="1"/>
  <c r="BE12" i="3"/>
  <c r="BG12" i="3" s="1"/>
  <c r="BE13" i="3"/>
  <c r="BG13" i="3" s="1"/>
  <c r="BE14" i="3"/>
  <c r="BG14" i="3" s="1"/>
  <c r="BE15" i="3"/>
  <c r="BG15" i="3" s="1"/>
  <c r="BE6" i="3"/>
  <c r="BG6" i="3" s="1"/>
  <c r="N24" i="4" l="1"/>
  <c r="Y18" i="3"/>
  <c r="AA18" i="3" s="1"/>
  <c r="Y19" i="3"/>
  <c r="Y20" i="3"/>
  <c r="AA20" i="3" s="1"/>
  <c r="Y21" i="3"/>
  <c r="AA21" i="3" s="1"/>
  <c r="Y17" i="3"/>
  <c r="AA17" i="3" s="1"/>
  <c r="Y7" i="3"/>
  <c r="AA7" i="3" s="1"/>
  <c r="Y8" i="3"/>
  <c r="Y9" i="3"/>
  <c r="AA9" i="3" s="1"/>
  <c r="Y10" i="3"/>
  <c r="AA10" i="3" s="1"/>
  <c r="Y11" i="3"/>
  <c r="AA11" i="3" s="1"/>
  <c r="Y12" i="3"/>
  <c r="AA12" i="3" s="1"/>
  <c r="Y13" i="3"/>
  <c r="AA13" i="3" s="1"/>
  <c r="Y14" i="3"/>
  <c r="AA14" i="3" s="1"/>
  <c r="Y15" i="3"/>
  <c r="AA15" i="3" s="1"/>
  <c r="Y6" i="3"/>
  <c r="AA6" i="3" s="1"/>
  <c r="AB16" i="3"/>
  <c r="AD16" i="3" s="1"/>
  <c r="AB22" i="3"/>
  <c r="BH22" i="3"/>
  <c r="BJ22" i="3" s="1"/>
  <c r="BE22" i="3"/>
  <c r="BG22" i="3" s="1"/>
  <c r="BB22" i="3"/>
  <c r="BD22" i="3" s="1"/>
  <c r="AY22" i="3"/>
  <c r="AV22" i="3"/>
  <c r="AX22" i="3" s="1"/>
  <c r="AS22" i="3"/>
  <c r="AP22" i="3"/>
  <c r="BH16" i="3"/>
  <c r="BJ16" i="3" s="1"/>
  <c r="BE16" i="3"/>
  <c r="BG16" i="3" s="1"/>
  <c r="BB16" i="3"/>
  <c r="BD16" i="3" s="1"/>
  <c r="AY16" i="3"/>
  <c r="BA16" i="3" s="1"/>
  <c r="AV16" i="3"/>
  <c r="AX16" i="3" s="1"/>
  <c r="AS16" i="3"/>
  <c r="AU16" i="3" s="1"/>
  <c r="AP16" i="3"/>
  <c r="AR16" i="3" s="1"/>
  <c r="AM22" i="3"/>
  <c r="AO22" i="3" s="1"/>
  <c r="AM16" i="3"/>
  <c r="AO16" i="3" s="1"/>
  <c r="AK16" i="3"/>
  <c r="AK22" i="3"/>
  <c r="AH22" i="3"/>
  <c r="AH16" i="3"/>
  <c r="AJ16" i="3" s="1"/>
  <c r="AE22" i="3"/>
  <c r="AE16" i="3"/>
  <c r="AG16" i="3" s="1"/>
  <c r="V22" i="3"/>
  <c r="V16" i="3"/>
  <c r="X16" i="3" s="1"/>
  <c r="S22" i="3"/>
  <c r="U22" i="3" s="1"/>
  <c r="S16" i="3"/>
  <c r="E22" i="3"/>
  <c r="E23" i="3" s="1"/>
  <c r="E16" i="3"/>
  <c r="Q22" i="3"/>
  <c r="Q23" i="3" s="1"/>
  <c r="Q16" i="3"/>
  <c r="N22" i="3"/>
  <c r="M22" i="3"/>
  <c r="N16" i="3"/>
  <c r="M16" i="3"/>
  <c r="J22" i="3"/>
  <c r="J16" i="3"/>
  <c r="L16" i="3" s="1"/>
  <c r="G22" i="3"/>
  <c r="G16" i="3"/>
  <c r="I16" i="3" s="1"/>
  <c r="B22" i="3"/>
  <c r="D22" i="3" s="1"/>
  <c r="B16" i="3"/>
  <c r="D16" i="3" s="1"/>
  <c r="AW16" i="2"/>
  <c r="BA22" i="2"/>
  <c r="BA23" i="2" s="1"/>
  <c r="BA16" i="2"/>
  <c r="E22" i="2"/>
  <c r="E23" i="2" s="1"/>
  <c r="E16" i="2"/>
  <c r="H22" i="2"/>
  <c r="H23" i="2" s="1"/>
  <c r="H16" i="2"/>
  <c r="K22" i="2"/>
  <c r="K16" i="2"/>
  <c r="BE22" i="2"/>
  <c r="BE23" i="2" s="1"/>
  <c r="BG23" i="2" s="1"/>
  <c r="BE18" i="2"/>
  <c r="BE19" i="2"/>
  <c r="BE20" i="2"/>
  <c r="BE21" i="2"/>
  <c r="BE17" i="2"/>
  <c r="BE7" i="2"/>
  <c r="BE8" i="2"/>
  <c r="BE9" i="2"/>
  <c r="BE10" i="2"/>
  <c r="BE11" i="2"/>
  <c r="BE12" i="2"/>
  <c r="BE13" i="2"/>
  <c r="BE14" i="2"/>
  <c r="BE15" i="2"/>
  <c r="AI22" i="2"/>
  <c r="AI23" i="2" s="1"/>
  <c r="AI16" i="2"/>
  <c r="BE6" i="2"/>
  <c r="BH18" i="2"/>
  <c r="BH19" i="2"/>
  <c r="BH20" i="2"/>
  <c r="BH21" i="2"/>
  <c r="BH17" i="2"/>
  <c r="BH22" i="2"/>
  <c r="BH7" i="2"/>
  <c r="BH8" i="2"/>
  <c r="BH9" i="2"/>
  <c r="BH10" i="2"/>
  <c r="BH11" i="2"/>
  <c r="BH12" i="2"/>
  <c r="BH13" i="2"/>
  <c r="BH14" i="2"/>
  <c r="BH15" i="2"/>
  <c r="BH6" i="2"/>
  <c r="BH16" i="2" s="1"/>
  <c r="AF18" i="2"/>
  <c r="AF19" i="2"/>
  <c r="AF20" i="2"/>
  <c r="AF21" i="2"/>
  <c r="AF17" i="2"/>
  <c r="AF22" i="2" s="1"/>
  <c r="AF7" i="2"/>
  <c r="AF8" i="2"/>
  <c r="AF9" i="2"/>
  <c r="AF10" i="2"/>
  <c r="AF11" i="2"/>
  <c r="AF12" i="2"/>
  <c r="AF13" i="2"/>
  <c r="AF14" i="2"/>
  <c r="AF15" i="2"/>
  <c r="AF6" i="2"/>
  <c r="AF16" i="2" s="1"/>
  <c r="B23" i="3" l="1"/>
  <c r="D23" i="3" s="1"/>
  <c r="G23" i="3"/>
  <c r="I23" i="3" s="1"/>
  <c r="I22" i="3"/>
  <c r="J23" i="3"/>
  <c r="L23" i="3" s="1"/>
  <c r="L22" i="3"/>
  <c r="N23" i="3"/>
  <c r="V23" i="3"/>
  <c r="X23" i="3" s="1"/>
  <c r="X22" i="3"/>
  <c r="AE23" i="3"/>
  <c r="AG23" i="3" s="1"/>
  <c r="AG22" i="3"/>
  <c r="AH23" i="3"/>
  <c r="AJ23" i="3" s="1"/>
  <c r="AJ22" i="3"/>
  <c r="AP23" i="3"/>
  <c r="AR23" i="3" s="1"/>
  <c r="AR22" i="3"/>
  <c r="AB23" i="3"/>
  <c r="AD23" i="3" s="1"/>
  <c r="AD22" i="3"/>
  <c r="Y16" i="3"/>
  <c r="AA16" i="3" s="1"/>
  <c r="AA8" i="3"/>
  <c r="M23" i="3"/>
  <c r="U16" i="3"/>
  <c r="S23" i="3"/>
  <c r="U23" i="3" s="1"/>
  <c r="AK23" i="3"/>
  <c r="AS23" i="3"/>
  <c r="AU23" i="3" s="1"/>
  <c r="AU22" i="3"/>
  <c r="AY23" i="3"/>
  <c r="BA23" i="3" s="1"/>
  <c r="BA22" i="3"/>
  <c r="Y22" i="3"/>
  <c r="AA22" i="3" s="1"/>
  <c r="AA19" i="3"/>
  <c r="K23" i="2"/>
  <c r="M23" i="2" s="1"/>
  <c r="M22" i="2"/>
  <c r="BE23" i="3"/>
  <c r="BG23" i="3" s="1"/>
  <c r="Y23" i="3"/>
  <c r="AA23" i="3" s="1"/>
  <c r="BH23" i="3"/>
  <c r="BJ23" i="3" s="1"/>
  <c r="BB23" i="3"/>
  <c r="BD23" i="3" s="1"/>
  <c r="AV23" i="3"/>
  <c r="AX23" i="3" s="1"/>
  <c r="AM23" i="3"/>
  <c r="AO23" i="3" s="1"/>
  <c r="AF23" i="2"/>
  <c r="BH23" i="2"/>
  <c r="BK22" i="2"/>
  <c r="BK23" i="2" s="1"/>
  <c r="BK16" i="2"/>
  <c r="AX22" i="2"/>
  <c r="AX23" i="2" s="1"/>
  <c r="AX16" i="2"/>
  <c r="AU22" i="2"/>
  <c r="AU23" i="2" s="1"/>
  <c r="AU16" i="2"/>
  <c r="AR22" i="2"/>
  <c r="AR23" i="2" s="1"/>
  <c r="AR16" i="2"/>
  <c r="AO22" i="2"/>
  <c r="AO23" i="2" s="1"/>
  <c r="AO16" i="2"/>
  <c r="AL22" i="2"/>
  <c r="AL23" i="2" s="1"/>
  <c r="AL16" i="2"/>
  <c r="AC22" i="2"/>
  <c r="AC23" i="2" s="1"/>
  <c r="AC16" i="2"/>
  <c r="Z22" i="2"/>
  <c r="Z23" i="2" s="1"/>
  <c r="Z16" i="2"/>
  <c r="W22" i="2"/>
  <c r="W23" i="2" s="1"/>
  <c r="W16" i="2"/>
  <c r="T22" i="2"/>
  <c r="T23" i="2" s="1"/>
  <c r="T16" i="2"/>
  <c r="Q16" i="2"/>
  <c r="Q22" i="2"/>
  <c r="Q23" i="2" s="1"/>
  <c r="N23" i="2"/>
  <c r="N22" i="2"/>
  <c r="O16" i="2"/>
  <c r="N16" i="2"/>
  <c r="B23" i="2"/>
  <c r="B22" i="2"/>
  <c r="B16" i="2"/>
  <c r="AJ23" i="1" l="1"/>
  <c r="AK23" i="1"/>
  <c r="AJ16" i="1"/>
  <c r="AI16" i="1"/>
  <c r="AH22" i="1"/>
  <c r="AH23" i="1" s="1"/>
  <c r="AG22" i="1"/>
  <c r="AH16" i="1"/>
  <c r="AI22" i="1"/>
  <c r="AI21" i="1"/>
  <c r="AI20" i="1"/>
  <c r="AI19" i="1"/>
  <c r="AI18" i="1"/>
  <c r="AI17" i="1"/>
  <c r="AI15" i="1"/>
  <c r="AI14" i="1"/>
  <c r="AI13" i="1"/>
  <c r="AI12" i="1"/>
  <c r="AI11" i="1"/>
  <c r="AI10" i="1"/>
  <c r="AI9" i="1"/>
  <c r="AI8" i="1"/>
  <c r="AI7" i="1"/>
  <c r="AI6" i="1"/>
  <c r="AJ22" i="1"/>
  <c r="AK22" i="1"/>
  <c r="AK16" i="1"/>
  <c r="AM22" i="1"/>
  <c r="AM23" i="1"/>
  <c r="AL23" i="1"/>
  <c r="AL22" i="1"/>
  <c r="AM16" i="1"/>
  <c r="AL16" i="1"/>
  <c r="AB23" i="1"/>
  <c r="AB22" i="1"/>
  <c r="AB16" i="1"/>
  <c r="AB18" i="1"/>
  <c r="AB19" i="1"/>
  <c r="AB20" i="1"/>
  <c r="AB21" i="1"/>
  <c r="AB17" i="1"/>
  <c r="AB7" i="1"/>
  <c r="AB8" i="1"/>
  <c r="AB9" i="1"/>
  <c r="AB10" i="1"/>
  <c r="AB11" i="1"/>
  <c r="AB12" i="1"/>
  <c r="AB13" i="1"/>
  <c r="AB14" i="1"/>
  <c r="AB15" i="1"/>
  <c r="AB6" i="1"/>
  <c r="Z22" i="1"/>
  <c r="AA16" i="1"/>
  <c r="AA23" i="1" s="1"/>
  <c r="AE22" i="1"/>
  <c r="AF22" i="1"/>
  <c r="AF16" i="1"/>
  <c r="AF23" i="1" s="1"/>
  <c r="AC22" i="1"/>
  <c r="AD16" i="1"/>
  <c r="AD23" i="1" s="1"/>
  <c r="Y23" i="1"/>
  <c r="Y22" i="1"/>
  <c r="Y18" i="1"/>
  <c r="Y19" i="1"/>
  <c r="Y20" i="1"/>
  <c r="Y21" i="1"/>
  <c r="Y17" i="1"/>
  <c r="Y16" i="1"/>
  <c r="Y7" i="1"/>
  <c r="Y8" i="1"/>
  <c r="Y9" i="1"/>
  <c r="Y10" i="1"/>
  <c r="Y11" i="1"/>
  <c r="Y12" i="1"/>
  <c r="Y13" i="1"/>
  <c r="Y14" i="1"/>
  <c r="Y15" i="1"/>
  <c r="Y6" i="1"/>
  <c r="W23" i="1"/>
  <c r="X22" i="1"/>
  <c r="W22" i="1"/>
  <c r="W16" i="1"/>
  <c r="X16" i="1"/>
  <c r="X23" i="1" s="1"/>
  <c r="V23" i="1"/>
  <c r="U23" i="1"/>
  <c r="V22" i="1"/>
  <c r="U22" i="1"/>
  <c r="V16" i="1"/>
  <c r="V6" i="1"/>
  <c r="V7" i="1"/>
  <c r="V8" i="1"/>
  <c r="V9" i="1"/>
  <c r="V10" i="1"/>
  <c r="V11" i="1"/>
  <c r="V12" i="1"/>
  <c r="V13" i="1"/>
  <c r="V14" i="1"/>
  <c r="V15" i="1"/>
  <c r="V17" i="1"/>
  <c r="V18" i="1"/>
  <c r="V19" i="1"/>
  <c r="V20" i="1"/>
  <c r="V21" i="1"/>
  <c r="U7" i="1"/>
  <c r="U8" i="1"/>
  <c r="U9" i="1"/>
  <c r="U10" i="1"/>
  <c r="U11" i="1"/>
  <c r="U12" i="1"/>
  <c r="U13" i="1"/>
  <c r="U14" i="1"/>
  <c r="U15" i="1"/>
  <c r="U17" i="1"/>
  <c r="U18" i="1"/>
  <c r="U19" i="1"/>
  <c r="U20" i="1"/>
  <c r="U21" i="1"/>
  <c r="U6" i="1"/>
  <c r="T23" i="1"/>
  <c r="S23" i="1"/>
  <c r="T22" i="1"/>
  <c r="S22" i="1"/>
  <c r="T16" i="1"/>
  <c r="S16" i="1"/>
  <c r="R22" i="1" l="1"/>
  <c r="R23" i="1"/>
  <c r="O23" i="1"/>
  <c r="P23" i="1"/>
  <c r="O22" i="1"/>
  <c r="P22" i="1"/>
  <c r="P16" i="1"/>
  <c r="Q16" i="1"/>
  <c r="Q23" i="1" s="1"/>
  <c r="N22" i="1"/>
  <c r="N23" i="1"/>
  <c r="N16" i="1"/>
  <c r="O16" i="1"/>
  <c r="L23" i="1"/>
  <c r="K22" i="1"/>
  <c r="L22" i="1"/>
  <c r="L16" i="1"/>
  <c r="M16" i="1"/>
  <c r="M23" i="1" s="1"/>
  <c r="J22" i="1"/>
  <c r="J16" i="1"/>
  <c r="J23" i="1"/>
  <c r="K16" i="1"/>
  <c r="K23" i="1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6" i="1"/>
  <c r="G22" i="1"/>
  <c r="G16" i="1"/>
  <c r="F22" i="1"/>
  <c r="C22" i="1"/>
  <c r="F23" i="1"/>
  <c r="C23" i="1"/>
  <c r="E22" i="1"/>
  <c r="E23" i="1"/>
  <c r="E16" i="1"/>
  <c r="F16" i="1"/>
  <c r="D22" i="1"/>
  <c r="D23" i="1"/>
  <c r="D21" i="1"/>
  <c r="D18" i="1"/>
  <c r="D19" i="1"/>
  <c r="D20" i="1"/>
  <c r="D17" i="1"/>
  <c r="D7" i="1"/>
  <c r="D8" i="1"/>
  <c r="D9" i="1"/>
  <c r="D10" i="1"/>
  <c r="D11" i="1"/>
  <c r="D12" i="1"/>
  <c r="D13" i="1"/>
  <c r="D14" i="1"/>
  <c r="D15" i="1"/>
  <c r="D6" i="1"/>
  <c r="C16" i="1"/>
  <c r="Z16" i="1"/>
  <c r="Z23" i="1" s="1"/>
  <c r="AC16" i="1"/>
  <c r="AC23" i="1" s="1"/>
  <c r="AE16" i="1"/>
  <c r="AE23" i="1" s="1"/>
  <c r="AG16" i="1"/>
  <c r="B23" i="1"/>
  <c r="B22" i="1"/>
  <c r="B16" i="1"/>
  <c r="AG23" i="1" l="1"/>
  <c r="AI23" i="1" s="1"/>
</calcChain>
</file>

<file path=xl/sharedStrings.xml><?xml version="1.0" encoding="utf-8"?>
<sst xmlns="http://schemas.openxmlformats.org/spreadsheetml/2006/main" count="404" uniqueCount="126">
  <si>
    <t>（単位：千円）</t>
  </si>
  <si>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</si>
  <si>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</si>
  <si>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形式収支（歳入-歳出）</t>
    <rPh sb="0" eb="2">
      <t>ケイシキ</t>
    </rPh>
    <rPh sb="2" eb="4">
      <t>シュウシ</t>
    </rPh>
    <rPh sb="5" eb="7">
      <t>サイニュウ</t>
    </rPh>
    <rPh sb="8" eb="10">
      <t>サイシュツ</t>
    </rPh>
    <phoneticPr fontId="2"/>
  </si>
  <si>
    <t>実質収支</t>
  </si>
  <si>
    <t>単年度収支</t>
  </si>
  <si>
    <t>実質単年度収支</t>
    <rPh sb="5" eb="7">
      <t>シュウシ</t>
    </rPh>
    <phoneticPr fontId="2"/>
  </si>
  <si>
    <t>標準財政規模</t>
  </si>
  <si>
    <t>財政力指数
（3ヵ年平均）</t>
    <rPh sb="0" eb="3">
      <t>ザイセイリョク</t>
    </rPh>
    <rPh sb="3" eb="5">
      <t>シスウ</t>
    </rPh>
    <rPh sb="9" eb="10">
      <t>ネン</t>
    </rPh>
    <rPh sb="10" eb="12">
      <t>ヘイキン</t>
    </rPh>
    <phoneticPr fontId="2"/>
  </si>
  <si>
    <t>実質収支比率</t>
    <rPh sb="0" eb="2">
      <t>ジッシツ</t>
    </rPh>
    <rPh sb="2" eb="4">
      <t>シュウシ</t>
    </rPh>
    <rPh sb="4" eb="6">
      <t>ヒリツ</t>
    </rPh>
    <phoneticPr fontId="2"/>
  </si>
  <si>
    <t>地方債現在高</t>
  </si>
  <si>
    <t>基金残高</t>
    <rPh sb="0" eb="2">
      <t>キキン</t>
    </rPh>
    <rPh sb="2" eb="4">
      <t>ザンダカ</t>
    </rPh>
    <phoneticPr fontId="2"/>
  </si>
  <si>
    <t>うち財政調整基金残高</t>
  </si>
  <si>
    <t>うち減債基金残高</t>
  </si>
  <si>
    <t>債務負担行為支出予定額</t>
    <rPh sb="0" eb="2">
      <t>サイム</t>
    </rPh>
    <rPh sb="2" eb="4">
      <t>フタン</t>
    </rPh>
    <rPh sb="4" eb="6">
      <t>コウイ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</si>
  <si>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</si>
  <si>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公債費負担比率</t>
    <rPh sb="3" eb="5">
      <t>フタン</t>
    </rPh>
    <rPh sb="5" eb="7">
      <t>ヒリツ</t>
    </rPh>
    <phoneticPr fontId="2"/>
  </si>
  <si>
    <t>伸率</t>
    <rPh sb="0" eb="1">
      <t>ノ</t>
    </rPh>
    <rPh sb="1" eb="2">
      <t>リツ</t>
    </rPh>
    <phoneticPr fontId="2"/>
  </si>
  <si>
    <t>令和３年度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</si>
  <si>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</si>
  <si>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</si>
  <si>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</si>
  <si>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</si>
  <si>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</si>
  <si>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</si>
  <si>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</si>
  <si>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</si>
  <si>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  <rPh sb="0" eb="3">
      <t>ナントシ</t>
    </rPh>
    <phoneticPr fontId="2"/>
  </si>
  <si>
    <t>射水市</t>
    <rPh sb="0" eb="3">
      <t>イミズシ</t>
    </rPh>
    <phoneticPr fontId="2"/>
  </si>
  <si>
    <t>市　計</t>
  </si>
  <si>
    <t>舟橋村</t>
  </si>
  <si>
    <t>上市町</t>
  </si>
  <si>
    <t>立山町</t>
  </si>
  <si>
    <t>入善町</t>
  </si>
  <si>
    <t>朝日町</t>
  </si>
  <si>
    <t>町村計</t>
  </si>
  <si>
    <t>市町村計</t>
    <rPh sb="0" eb="3">
      <t>シチョウソン</t>
    </rPh>
    <phoneticPr fontId="2"/>
  </si>
  <si>
    <t>※　経常収支比率　　　減収補てん債、臨時財政対策債を経常一般財源等に加算。</t>
    <rPh sb="2" eb="4">
      <t>ケイジョウ</t>
    </rPh>
    <rPh sb="4" eb="6">
      <t>シュウシ</t>
    </rPh>
    <rPh sb="6" eb="8">
      <t>ヒリツ</t>
    </rPh>
    <rPh sb="11" eb="13">
      <t>ゲンシュウ</t>
    </rPh>
    <rPh sb="13" eb="14">
      <t>ホ</t>
    </rPh>
    <rPh sb="16" eb="17">
      <t>サイ</t>
    </rPh>
    <rPh sb="18" eb="20">
      <t>リンジ</t>
    </rPh>
    <rPh sb="20" eb="22">
      <t>ザイセイ</t>
    </rPh>
    <rPh sb="22" eb="24">
      <t>タイサク</t>
    </rPh>
    <rPh sb="24" eb="25">
      <t>サイ</t>
    </rPh>
    <rPh sb="26" eb="28">
      <t>ケイジョウ</t>
    </rPh>
    <rPh sb="28" eb="30">
      <t>イッパン</t>
    </rPh>
    <rPh sb="30" eb="32">
      <t>ザイゲン</t>
    </rPh>
    <rPh sb="32" eb="33">
      <t>トウ</t>
    </rPh>
    <rPh sb="34" eb="36">
      <t>カサン</t>
    </rPh>
    <phoneticPr fontId="2"/>
  </si>
  <si>
    <t>※　公債費負担比率　　繰上償還充当一般財源等を公債費充当一般財源等から除外。</t>
    <rPh sb="2" eb="4">
      <t>コウサイ</t>
    </rPh>
    <rPh sb="4" eb="5">
      <t>ヒ</t>
    </rPh>
    <rPh sb="5" eb="7">
      <t>フタン</t>
    </rPh>
    <rPh sb="7" eb="9">
      <t>ヒリツ</t>
    </rPh>
    <rPh sb="11" eb="13">
      <t>クリアゲ</t>
    </rPh>
    <rPh sb="13" eb="15">
      <t>ショウカン</t>
    </rPh>
    <rPh sb="15" eb="17">
      <t>ジュウトウ</t>
    </rPh>
    <rPh sb="17" eb="19">
      <t>イッパン</t>
    </rPh>
    <rPh sb="19" eb="21">
      <t>ザイゲン</t>
    </rPh>
    <rPh sb="21" eb="22">
      <t>トウ</t>
    </rPh>
    <rPh sb="23" eb="25">
      <t>コウサイ</t>
    </rPh>
    <rPh sb="25" eb="26">
      <t>ヒ</t>
    </rPh>
    <rPh sb="26" eb="28">
      <t>ジュウトウ</t>
    </rPh>
    <rPh sb="28" eb="30">
      <t>イッパン</t>
    </rPh>
    <rPh sb="30" eb="32">
      <t>ザイゲン</t>
    </rPh>
    <rPh sb="32" eb="33">
      <t>トウ</t>
    </rPh>
    <rPh sb="35" eb="37">
      <t>ジョガイ</t>
    </rPh>
    <phoneticPr fontId="2"/>
  </si>
  <si>
    <t>※　各指標の平均は、単純平均。</t>
  </si>
  <si>
    <t>市町村税</t>
    <rPh sb="0" eb="2">
      <t>シチョウ</t>
    </rPh>
    <rPh sb="2" eb="4">
      <t>ソンゼイ</t>
    </rPh>
    <phoneticPr fontId="1"/>
  </si>
  <si>
    <t>地方譲与税</t>
  </si>
  <si>
    <t>地方特例交付金</t>
  </si>
  <si>
    <t>地方交付税</t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</si>
  <si>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</si>
  <si>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その他の一般財源</t>
    <rPh sb="2" eb="3">
      <t>タ</t>
    </rPh>
    <rPh sb="4" eb="6">
      <t>イッパン</t>
    </rPh>
    <rPh sb="6" eb="8">
      <t>ザイゲン</t>
    </rPh>
    <phoneticPr fontId="1"/>
  </si>
  <si>
    <t>一般財源小計</t>
    <rPh sb="0" eb="2">
      <t>イッパン</t>
    </rPh>
    <rPh sb="2" eb="4">
      <t>ザイゲン</t>
    </rPh>
    <rPh sb="4" eb="5">
      <t>ショウ</t>
    </rPh>
    <rPh sb="5" eb="6">
      <t>ケイ</t>
    </rPh>
    <phoneticPr fontId="1"/>
  </si>
  <si>
    <t>分担金・負担金</t>
    <rPh sb="0" eb="3">
      <t>ブンタンキン</t>
    </rPh>
    <rPh sb="4" eb="7">
      <t>フタンキン</t>
    </rPh>
    <phoneticPr fontId="1"/>
  </si>
  <si>
    <t>使用料・手数料</t>
    <rPh sb="0" eb="3">
      <t>シヨウリョウ</t>
    </rPh>
    <rPh sb="4" eb="7">
      <t>テスウリョウ</t>
    </rPh>
    <phoneticPr fontId="1"/>
  </si>
  <si>
    <t>国・県支出金</t>
    <rPh sb="0" eb="1">
      <t>クニ</t>
    </rPh>
    <rPh sb="2" eb="3">
      <t>ケン</t>
    </rPh>
    <rPh sb="3" eb="6">
      <t>シシュツキン</t>
    </rPh>
    <phoneticPr fontId="1"/>
  </si>
  <si>
    <t>繰入金</t>
    <rPh sb="0" eb="2">
      <t>クリイレ</t>
    </rPh>
    <rPh sb="2" eb="3">
      <t>キン</t>
    </rPh>
    <phoneticPr fontId="1"/>
  </si>
  <si>
    <t>地方債</t>
  </si>
  <si>
    <t>その他</t>
    <rPh sb="2" eb="3">
      <t>タ</t>
    </rPh>
    <phoneticPr fontId="1"/>
  </si>
  <si>
    <t>特財・その他の財源小計</t>
    <rPh sb="0" eb="1">
      <t>トク</t>
    </rPh>
    <rPh sb="1" eb="2">
      <t>ザイ</t>
    </rPh>
    <rPh sb="5" eb="6">
      <t>タ</t>
    </rPh>
    <rPh sb="7" eb="9">
      <t>ザイゲン</t>
    </rPh>
    <rPh sb="9" eb="10">
      <t>ショウ</t>
    </rPh>
    <rPh sb="10" eb="11">
      <t>ケイ</t>
    </rPh>
    <phoneticPr fontId="1"/>
  </si>
  <si>
    <t>歳入合計</t>
    <rPh sb="0" eb="2">
      <t>サイニュウ</t>
    </rPh>
    <rPh sb="2" eb="4">
      <t>ゴウケイ</t>
    </rPh>
    <phoneticPr fontId="2"/>
  </si>
  <si>
    <t>伸率</t>
  </si>
  <si>
    <t>うち普通交付税</t>
    <rPh sb="2" eb="4">
      <t>フツウ</t>
    </rPh>
    <rPh sb="4" eb="7">
      <t>コウフゼイ</t>
    </rPh>
    <phoneticPr fontId="2"/>
  </si>
  <si>
    <t>うち特別交付税</t>
    <rPh sb="2" eb="4">
      <t>トクベツ</t>
    </rPh>
    <rPh sb="4" eb="7">
      <t>コウフゼイ</t>
    </rPh>
    <phoneticPr fontId="2"/>
  </si>
  <si>
    <t>※端数処理により、内訳と合計が一致しないことがある。</t>
    <rPh sb="1" eb="3">
      <t>ハスウ</t>
    </rPh>
    <rPh sb="3" eb="5">
      <t>ショリ</t>
    </rPh>
    <rPh sb="9" eb="11">
      <t>ウチワケ</t>
    </rPh>
    <rPh sb="12" eb="14">
      <t>ゴウケイ</t>
    </rPh>
    <rPh sb="15" eb="17">
      <t>イッチ</t>
    </rPh>
    <phoneticPr fontId="1"/>
  </si>
  <si>
    <t>人件費</t>
    <rPh sb="0" eb="3">
      <t>ジンケンヒ</t>
    </rPh>
    <phoneticPr fontId="1"/>
  </si>
  <si>
    <t>扶助費</t>
    <rPh sb="0" eb="3">
      <t>フジョヒ</t>
    </rPh>
    <phoneticPr fontId="1"/>
  </si>
  <si>
    <t>公債費</t>
  </si>
  <si>
    <t>義務的経費小計</t>
    <rPh sb="0" eb="3">
      <t>ギムテキ</t>
    </rPh>
    <rPh sb="3" eb="5">
      <t>ケイヒ</t>
    </rPh>
    <rPh sb="5" eb="7">
      <t>ショウケイ</t>
    </rPh>
    <phoneticPr fontId="1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</si>
  <si>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1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</si>
  <si>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1"/>
  </si>
  <si>
    <t>投資的経費小計</t>
    <rPh sb="0" eb="2">
      <t>トウシ</t>
    </rPh>
    <rPh sb="2" eb="3">
      <t>テキ</t>
    </rPh>
    <rPh sb="3" eb="5">
      <t>ケイヒ</t>
    </rPh>
    <rPh sb="5" eb="7">
      <t>ショウケイ</t>
    </rPh>
    <phoneticPr fontId="1"/>
  </si>
  <si>
    <t>物件費</t>
    <rPh sb="0" eb="3">
      <t>ブッケンヒ</t>
    </rPh>
    <phoneticPr fontId="1"/>
  </si>
  <si>
    <t>維持補修費</t>
    <rPh sb="0" eb="2">
      <t>イジ</t>
    </rPh>
    <rPh sb="2" eb="4">
      <t>ホシュウ</t>
    </rPh>
    <rPh sb="4" eb="5">
      <t>ヒ</t>
    </rPh>
    <phoneticPr fontId="1"/>
  </si>
  <si>
    <t>補助費等</t>
    <rPh sb="0" eb="2">
      <t>ホジョ</t>
    </rPh>
    <rPh sb="2" eb="3">
      <t>ヒ</t>
    </rPh>
    <rPh sb="3" eb="4">
      <t>トウ</t>
    </rPh>
    <phoneticPr fontId="1"/>
  </si>
  <si>
    <t>積立金</t>
    <rPh sb="0" eb="2">
      <t>ツミタテ</t>
    </rPh>
    <rPh sb="2" eb="3">
      <t>キン</t>
    </rPh>
    <phoneticPr fontId="1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</si>
  <si>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1"/>
  </si>
  <si>
    <t>繰出金</t>
    <rPh sb="0" eb="3">
      <t>クリダシキン</t>
    </rPh>
    <phoneticPr fontId="1"/>
  </si>
  <si>
    <t>その他の経費小計</t>
    <rPh sb="2" eb="3">
      <t>タ</t>
    </rPh>
    <rPh sb="4" eb="6">
      <t>ケイヒ</t>
    </rPh>
    <rPh sb="6" eb="8">
      <t>ショウケイ</t>
    </rPh>
    <phoneticPr fontId="1"/>
  </si>
  <si>
    <t>歳出合計</t>
    <rPh sb="0" eb="2">
      <t>サイシュツ</t>
    </rPh>
    <rPh sb="2" eb="4">
      <t>ゴウケイ</t>
    </rPh>
    <phoneticPr fontId="2"/>
  </si>
  <si>
    <t>職員給</t>
    <rPh sb="0" eb="2">
      <t>ショクイン</t>
    </rPh>
    <rPh sb="2" eb="3">
      <t>キュウ</t>
    </rPh>
    <phoneticPr fontId="1"/>
  </si>
  <si>
    <t>うち元利償還金</t>
    <rPh sb="2" eb="4">
      <t>ガンリ</t>
    </rPh>
    <rPh sb="4" eb="7">
      <t>ショウカンキン</t>
    </rPh>
    <phoneticPr fontId="2"/>
  </si>
  <si>
    <t>一時借入利子</t>
    <rPh sb="0" eb="2">
      <t>イチジ</t>
    </rPh>
    <rPh sb="2" eb="4">
      <t>カリイレ</t>
    </rPh>
    <rPh sb="4" eb="6">
      <t>リシ</t>
    </rPh>
    <phoneticPr fontId="1"/>
  </si>
  <si>
    <t>うち補助事業費</t>
    <rPh sb="2" eb="4">
      <t>ホジョ</t>
    </rPh>
    <rPh sb="4" eb="7">
      <t>ジギョウヒ</t>
    </rPh>
    <phoneticPr fontId="2"/>
  </si>
  <si>
    <t>うち単独事業費</t>
    <rPh sb="2" eb="4">
      <t>タンドク</t>
    </rPh>
    <rPh sb="4" eb="7">
      <t>ジギョウヒ</t>
    </rPh>
    <phoneticPr fontId="2"/>
  </si>
  <si>
    <t>うち人件費</t>
    <rPh sb="2" eb="5">
      <t>ジンケンヒ</t>
    </rPh>
    <phoneticPr fontId="2"/>
  </si>
  <si>
    <t>伸率</t>
    <rPh sb="0" eb="1">
      <t>ノ</t>
    </rPh>
    <rPh sb="1" eb="2">
      <t>リツ</t>
    </rPh>
    <phoneticPr fontId="1"/>
  </si>
  <si>
    <t>※補助事業費には、国直轄事業負担金、受託事業費のうち補助事業費を含む。</t>
    <rPh sb="1" eb="3">
      <t>ホジョ</t>
    </rPh>
    <rPh sb="3" eb="5">
      <t>ジギョウ</t>
    </rPh>
    <rPh sb="5" eb="6">
      <t>ヒ</t>
    </rPh>
    <rPh sb="9" eb="10">
      <t>クニ</t>
    </rPh>
    <rPh sb="10" eb="12">
      <t>チョッカツ</t>
    </rPh>
    <rPh sb="12" eb="14">
      <t>ジギョウ</t>
    </rPh>
    <rPh sb="14" eb="17">
      <t>フタンキン</t>
    </rPh>
    <rPh sb="18" eb="20">
      <t>ジュタク</t>
    </rPh>
    <rPh sb="20" eb="23">
      <t>ジギョウヒ</t>
    </rPh>
    <rPh sb="26" eb="28">
      <t>ホジョ</t>
    </rPh>
    <rPh sb="28" eb="30">
      <t>ジギョウ</t>
    </rPh>
    <rPh sb="30" eb="31">
      <t>ヒ</t>
    </rPh>
    <rPh sb="32" eb="33">
      <t>フク</t>
    </rPh>
    <phoneticPr fontId="1"/>
  </si>
  <si>
    <t>※単独事業費には、県営事業負担金、同級他団体施行事業負担金、受託事業費のうち単独事業費を含む。</t>
    <rPh sb="1" eb="3">
      <t>タンドク</t>
    </rPh>
    <rPh sb="3" eb="6">
      <t>ジギョウヒ</t>
    </rPh>
    <rPh sb="9" eb="11">
      <t>ケンエイ</t>
    </rPh>
    <rPh sb="11" eb="13">
      <t>ジギョウ</t>
    </rPh>
    <rPh sb="13" eb="16">
      <t>フタンキン</t>
    </rPh>
    <rPh sb="17" eb="19">
      <t>ドウキュウ</t>
    </rPh>
    <rPh sb="19" eb="20">
      <t>タ</t>
    </rPh>
    <rPh sb="20" eb="22">
      <t>ダンタイ</t>
    </rPh>
    <rPh sb="22" eb="24">
      <t>シコウ</t>
    </rPh>
    <rPh sb="24" eb="26">
      <t>ジギョウ</t>
    </rPh>
    <rPh sb="26" eb="29">
      <t>フタンキン</t>
    </rPh>
    <rPh sb="30" eb="32">
      <t>ジュタク</t>
    </rPh>
    <rPh sb="32" eb="35">
      <t>ジギョウヒ</t>
    </rPh>
    <rPh sb="38" eb="40">
      <t>タンドク</t>
    </rPh>
    <rPh sb="40" eb="43">
      <t>ジギョウヒ</t>
    </rPh>
    <rPh sb="44" eb="45">
      <t>フク</t>
    </rPh>
    <phoneticPr fontId="1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</si>
  <si>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</si>
  <si>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</si>
  <si>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</si>
  <si>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</si>
  <si>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</si>
  <si>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</si>
  <si>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</si>
  <si>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</si>
  <si>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</si>
  <si>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</si>
  <si>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</si>
  <si>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</si>
  <si>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</si>
  <si>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令和４年度市町村普通会計決算歳出一覧（目的別）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モクテキ</t>
    </rPh>
    <rPh sb="21" eb="22">
      <t>ベツ</t>
    </rPh>
    <phoneticPr fontId="2"/>
  </si>
  <si>
    <t>令和４年度市町村普通会計決算状況一覧表</t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ジョウキョウ</t>
    </rPh>
    <rPh sb="16" eb="19">
      <t>イチランヒョウ</t>
    </rPh>
    <phoneticPr fontId="2"/>
  </si>
  <si>
    <t>令和４年度</t>
  </si>
  <si>
    <t>令和４年度</t>
    <phoneticPr fontId="2"/>
  </si>
  <si>
    <t>令和４年度市町村普通会計決算歳入一覧</t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サイニュウ</t>
    </rPh>
    <rPh sb="16" eb="18">
      <t>イチラン</t>
    </rPh>
    <phoneticPr fontId="2"/>
  </si>
  <si>
    <t>令和４年度</t>
    <phoneticPr fontId="1"/>
  </si>
  <si>
    <t>令和４年度
個人税分</t>
    <rPh sb="4" eb="5">
      <t>ド</t>
    </rPh>
    <rPh sb="6" eb="8">
      <t>コジン</t>
    </rPh>
    <rPh sb="8" eb="9">
      <t>ゼイ</t>
    </rPh>
    <rPh sb="9" eb="10">
      <t>ブン</t>
    </rPh>
    <phoneticPr fontId="1"/>
  </si>
  <si>
    <t>令和４年度
法人税分</t>
    <rPh sb="6" eb="8">
      <t>ホウジン</t>
    </rPh>
    <rPh sb="8" eb="9">
      <t>ゼイ</t>
    </rPh>
    <rPh sb="9" eb="10">
      <t>ブン</t>
    </rPh>
    <phoneticPr fontId="1"/>
  </si>
  <si>
    <t>令和４年度
固定資産税</t>
    <rPh sb="6" eb="8">
      <t>コテイ</t>
    </rPh>
    <rPh sb="8" eb="11">
      <t>シサンゼイ</t>
    </rPh>
    <phoneticPr fontId="1"/>
  </si>
  <si>
    <t>令和４年度市町村普通会計決算歳出一覧（性質別）</t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セイシツ</t>
    </rPh>
    <rPh sb="21" eb="22">
      <t>ベツ</t>
    </rPh>
    <phoneticPr fontId="2"/>
  </si>
  <si>
    <t>令和３年度</t>
    <phoneticPr fontId="2"/>
  </si>
  <si>
    <t>令和３年度</t>
    <phoneticPr fontId="1"/>
  </si>
  <si>
    <t>令和３年度
個人税分</t>
    <rPh sb="4" eb="5">
      <t>ド</t>
    </rPh>
    <rPh sb="6" eb="8">
      <t>コジン</t>
    </rPh>
    <rPh sb="8" eb="9">
      <t>ゼイ</t>
    </rPh>
    <rPh sb="9" eb="10">
      <t>ブン</t>
    </rPh>
    <phoneticPr fontId="1"/>
  </si>
  <si>
    <t>令和３年度
法人税分</t>
    <rPh sb="6" eb="8">
      <t>ホウジン</t>
    </rPh>
    <rPh sb="8" eb="9">
      <t>ゼイ</t>
    </rPh>
    <rPh sb="9" eb="10">
      <t>ブン</t>
    </rPh>
    <phoneticPr fontId="1"/>
  </si>
  <si>
    <t>令和３年度
固定資産税</t>
    <rPh sb="6" eb="8">
      <t>コテイ</t>
    </rPh>
    <rPh sb="8" eb="11">
      <t>シサンゼイ</t>
    </rPh>
    <phoneticPr fontId="1"/>
  </si>
  <si>
    <t>うち臨時財政対策債
5-34-1</t>
    <rPh sb="2" eb="4">
      <t>リンジ</t>
    </rPh>
    <rPh sb="4" eb="6">
      <t>ザイセイ</t>
    </rPh>
    <rPh sb="6" eb="8">
      <t>タイサク</t>
    </rPh>
    <rPh sb="8" eb="9">
      <t>サイ</t>
    </rPh>
    <phoneticPr fontId="2"/>
  </si>
  <si>
    <t>うち減収補てん債特例分
5-32-1</t>
    <rPh sb="2" eb="4">
      <t>ゲンシュウ</t>
    </rPh>
    <rPh sb="4" eb="5">
      <t>ホ</t>
    </rPh>
    <rPh sb="7" eb="8">
      <t>サイ</t>
    </rPh>
    <rPh sb="8" eb="9">
      <t>トク</t>
    </rPh>
    <rPh sb="9" eb="10">
      <t>レイ</t>
    </rPh>
    <rPh sb="10" eb="11">
      <t>ブン</t>
    </rPh>
    <phoneticPr fontId="2"/>
  </si>
  <si>
    <t>－</t>
    <phoneticPr fontId="3"/>
  </si>
  <si>
    <t>元金</t>
    <rPh sb="0" eb="1">
      <t>ゲン</t>
    </rPh>
    <rPh sb="1" eb="2">
      <t>キン</t>
    </rPh>
    <phoneticPr fontId="1"/>
  </si>
  <si>
    <t>利子</t>
    <rPh sb="0" eb="2">
      <t>リシ</t>
    </rPh>
    <phoneticPr fontId="1"/>
  </si>
  <si>
    <t>令和４年度</t>
    <rPh sb="4" eb="5">
      <t>ド</t>
    </rPh>
    <phoneticPr fontId="1"/>
  </si>
  <si>
    <t>令和３年度</t>
    <rPh sb="4" eb="5">
      <t>ド</t>
    </rPh>
    <phoneticPr fontId="1"/>
  </si>
  <si>
    <t>-</t>
    <phoneticPr fontId="3"/>
  </si>
  <si>
    <t>皆減</t>
    <rPh sb="0" eb="2">
      <t>カイゲン</t>
    </rPh>
    <phoneticPr fontId="3"/>
  </si>
  <si>
    <t>（単位：千円）</t>
    <phoneticPr fontId="3"/>
  </si>
  <si>
    <t>皆減</t>
    <rPh sb="0" eb="2">
      <t>カイゲン</t>
    </rPh>
    <phoneticPr fontId="3"/>
  </si>
  <si>
    <t>（単位：千円）</t>
    <rPh sb="1" eb="3">
      <t>タンイ</t>
    </rPh>
    <rPh sb="4" eb="6">
      <t>センエン</t>
    </rPh>
    <phoneticPr fontId="1"/>
  </si>
  <si>
    <t>-</t>
    <phoneticPr fontId="3"/>
  </si>
  <si>
    <t>（単位：千円）</t>
    <rPh sb="1" eb="3">
      <t>タンイ</t>
    </rPh>
    <rPh sb="4" eb="6">
      <t>センエン</t>
    </rPh>
    <phoneticPr fontId="2"/>
  </si>
  <si>
    <t>※　財政関係指数の平均は単純平均を用いている。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</si>
</sst>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%"/>
    <numFmt numFmtId="178" formatCode="#,##0.0;[Red]\-#,##0.0"/>
  </numFmts>
  <fonts count="9"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0" fillId="0" borderId="0" xfId="0" applyAlignment="1">
      <alignment vertical="center"/>
    </xf>
    <xf numFmtId="38" fontId="0" fillId="0" borderId="1" xfId="1" applyFont="1" applyBorder="1" applyAlignment="1">
      <alignment horizontal="right" vertical="center"/>
    </xf>
    <xf numFmtId="0" fontId="0" fillId="0" borderId="1" xfId="0" applyBorder="1">
      <alignment vertical="center"/>
    </xf>
    <xf numFmtId="38" fontId="0" fillId="2" borderId="1" xfId="1" applyFont="1" applyFill="1" applyBorder="1" applyAlignment="1">
      <alignment horizontal="right" vertical="center"/>
    </xf>
    <xf numFmtId="38" fontId="0" fillId="3" borderId="1" xfId="1" applyFont="1" applyFill="1" applyBorder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0" xfId="1" applyFont="1">
      <alignment vertical="center"/>
    </xf>
    <xf numFmtId="0" fontId="0" fillId="0" borderId="0" xfId="0" applyFill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0" fillId="0" borderId="11" xfId="0" applyBorder="1">
      <alignment vertical="center"/>
    </xf>
    <xf numFmtId="38" fontId="0" fillId="0" borderId="3" xfId="1" applyFont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11" xfId="1" applyFont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2" xfId="1" applyFont="1" applyBorder="1">
      <alignment vertical="center"/>
    </xf>
    <xf numFmtId="38" fontId="0" fillId="0" borderId="12" xfId="1" applyFont="1" applyFill="1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8" fontId="0" fillId="2" borderId="3" xfId="1" applyFont="1" applyFill="1" applyBorder="1">
      <alignment vertical="center"/>
    </xf>
    <xf numFmtId="38" fontId="0" fillId="3" borderId="11" xfId="1" applyFont="1" applyFill="1" applyBorder="1">
      <alignment vertical="center"/>
    </xf>
    <xf numFmtId="38" fontId="0" fillId="3" borderId="3" xfId="1" applyFont="1" applyFill="1" applyBorder="1">
      <alignment vertical="center"/>
    </xf>
    <xf numFmtId="38" fontId="0" fillId="4" borderId="13" xfId="1" applyFont="1" applyFill="1" applyBorder="1">
      <alignment vertical="center"/>
    </xf>
    <xf numFmtId="38" fontId="0" fillId="4" borderId="14" xfId="1" applyFont="1" applyFill="1" applyBorder="1">
      <alignment vertical="center"/>
    </xf>
    <xf numFmtId="38" fontId="0" fillId="4" borderId="16" xfId="1" applyFont="1" applyFill="1" applyBorder="1">
      <alignment vertical="center"/>
    </xf>
    <xf numFmtId="38" fontId="0" fillId="0" borderId="2" xfId="1" applyFont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3" borderId="2" xfId="1" applyFont="1" applyFill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38" fontId="0" fillId="3" borderId="11" xfId="1" applyFont="1" applyFill="1" applyBorder="1" applyAlignment="1">
      <alignment horizontal="right" vertical="center"/>
    </xf>
    <xf numFmtId="38" fontId="0" fillId="4" borderId="13" xfId="1" applyFont="1" applyFill="1" applyBorder="1" applyAlignment="1">
      <alignment horizontal="right" vertical="center"/>
    </xf>
    <xf numFmtId="38" fontId="0" fillId="4" borderId="14" xfId="1" applyFont="1" applyFill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2" borderId="12" xfId="1" applyFont="1" applyFill="1" applyBorder="1" applyAlignment="1">
      <alignment horizontal="right" vertical="center"/>
    </xf>
    <xf numFmtId="38" fontId="0" fillId="3" borderId="12" xfId="1" applyFont="1" applyFill="1" applyBorder="1" applyAlignment="1">
      <alignment horizontal="right" vertical="center"/>
    </xf>
    <xf numFmtId="38" fontId="0" fillId="4" borderId="15" xfId="1" applyFont="1" applyFill="1" applyBorder="1" applyAlignment="1">
      <alignment horizontal="right" vertical="center"/>
    </xf>
    <xf numFmtId="38" fontId="0" fillId="4" borderId="18" xfId="1" applyFont="1" applyFill="1" applyBorder="1" applyAlignment="1">
      <alignment horizontal="right" vertical="center"/>
    </xf>
    <xf numFmtId="177" fontId="5" fillId="0" borderId="12" xfId="2" applyNumberFormat="1" applyFont="1" applyBorder="1" applyAlignment="1">
      <alignment horizontal="right" vertical="center"/>
    </xf>
    <xf numFmtId="177" fontId="0" fillId="0" borderId="12" xfId="2" applyNumberFormat="1" applyFont="1" applyBorder="1" applyAlignment="1">
      <alignment horizontal="right" vertical="center"/>
    </xf>
    <xf numFmtId="177" fontId="5" fillId="2" borderId="12" xfId="2" applyNumberFormat="1" applyFont="1" applyFill="1" applyBorder="1" applyAlignment="1">
      <alignment horizontal="right" vertical="center"/>
    </xf>
    <xf numFmtId="177" fontId="5" fillId="3" borderId="12" xfId="2" applyNumberFormat="1" applyFont="1" applyFill="1" applyBorder="1" applyAlignment="1">
      <alignment horizontal="right" vertical="center"/>
    </xf>
    <xf numFmtId="177" fontId="5" fillId="4" borderId="15" xfId="2" applyNumberFormat="1" applyFont="1" applyFill="1" applyBorder="1" applyAlignment="1">
      <alignment horizontal="right" vertical="center"/>
    </xf>
    <xf numFmtId="177" fontId="5" fillId="0" borderId="2" xfId="2" applyNumberFormat="1" applyFont="1" applyBorder="1" applyAlignment="1">
      <alignment horizontal="right" vertical="center"/>
    </xf>
    <xf numFmtId="177" fontId="5" fillId="2" borderId="2" xfId="2" applyNumberFormat="1" applyFont="1" applyFill="1" applyBorder="1" applyAlignment="1">
      <alignment horizontal="right" vertical="center"/>
    </xf>
    <xf numFmtId="177" fontId="5" fillId="4" borderId="18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2" fontId="0" fillId="2" borderId="11" xfId="0" applyNumberFormat="1" applyFill="1" applyBorder="1" applyAlignment="1">
      <alignment horizontal="right" vertical="center"/>
    </xf>
    <xf numFmtId="2" fontId="0" fillId="2" borderId="12" xfId="0" applyNumberFormat="1" applyFill="1" applyBorder="1" applyAlignment="1">
      <alignment horizontal="right" vertical="center"/>
    </xf>
    <xf numFmtId="2" fontId="0" fillId="3" borderId="11" xfId="0" applyNumberForma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2" fontId="0" fillId="4" borderId="13" xfId="0" applyNumberFormat="1" applyFill="1" applyBorder="1" applyAlignment="1">
      <alignment horizontal="right" vertical="center"/>
    </xf>
    <xf numFmtId="2" fontId="0" fillId="4" borderId="15" xfId="0" applyNumberFormat="1" applyFill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12" xfId="0" applyNumberFormat="1" applyFill="1" applyBorder="1" applyAlignment="1">
      <alignment horizontal="right" vertical="center"/>
    </xf>
    <xf numFmtId="176" fontId="0" fillId="3" borderId="11" xfId="0" applyNumberFormat="1" applyFill="1" applyBorder="1" applyAlignment="1">
      <alignment horizontal="right" vertical="center"/>
    </xf>
    <xf numFmtId="176" fontId="0" fillId="3" borderId="12" xfId="0" applyNumberFormat="1" applyFill="1" applyBorder="1" applyAlignment="1">
      <alignment horizontal="right" vertical="center"/>
    </xf>
    <xf numFmtId="176" fontId="0" fillId="4" borderId="13" xfId="0" applyNumberFormat="1" applyFill="1" applyBorder="1" applyAlignment="1">
      <alignment horizontal="right" vertical="center"/>
    </xf>
    <xf numFmtId="176" fontId="0" fillId="4" borderId="15" xfId="0" applyNumberFormat="1" applyFill="1" applyBorder="1" applyAlignment="1">
      <alignment horizontal="right" vertical="center"/>
    </xf>
    <xf numFmtId="177" fontId="7" fillId="0" borderId="12" xfId="2" applyNumberFormat="1" applyFont="1" applyBorder="1" applyAlignment="1">
      <alignment horizontal="right" vertical="center"/>
    </xf>
    <xf numFmtId="177" fontId="0" fillId="2" borderId="12" xfId="2" applyNumberFormat="1" applyFont="1" applyFill="1" applyBorder="1" applyAlignment="1">
      <alignment horizontal="right" vertical="center"/>
    </xf>
    <xf numFmtId="177" fontId="0" fillId="3" borderId="12" xfId="2" applyNumberFormat="1" applyFont="1" applyFill="1" applyBorder="1" applyAlignment="1">
      <alignment horizontal="right" vertical="center"/>
    </xf>
    <xf numFmtId="177" fontId="0" fillId="4" borderId="15" xfId="2" applyNumberFormat="1" applyFont="1" applyFill="1" applyBorder="1" applyAlignment="1">
      <alignment horizontal="right" vertical="center"/>
    </xf>
    <xf numFmtId="177" fontId="7" fillId="0" borderId="2" xfId="2" applyNumberFormat="1" applyFont="1" applyBorder="1" applyAlignment="1">
      <alignment horizontal="right" vertical="center"/>
    </xf>
    <xf numFmtId="177" fontId="0" fillId="3" borderId="2" xfId="2" applyNumberFormat="1" applyFont="1" applyFill="1" applyBorder="1" applyAlignment="1">
      <alignment horizontal="right" vertical="center"/>
    </xf>
    <xf numFmtId="0" fontId="0" fillId="0" borderId="11" xfId="2" applyNumberFormat="1" applyFont="1" applyBorder="1" applyAlignment="1">
      <alignment horizontal="right" vertical="center"/>
    </xf>
    <xf numFmtId="0" fontId="0" fillId="0" borderId="12" xfId="0" applyNumberFormat="1" applyBorder="1" applyAlignment="1">
      <alignment horizontal="right" vertical="center"/>
    </xf>
    <xf numFmtId="176" fontId="0" fillId="0" borderId="11" xfId="2" applyNumberFormat="1" applyFont="1" applyBorder="1" applyAlignment="1">
      <alignment horizontal="right" vertical="center"/>
    </xf>
    <xf numFmtId="0" fontId="0" fillId="0" borderId="11" xfId="0" applyNumberFormat="1" applyBorder="1" applyAlignment="1">
      <alignment horizontal="right" vertical="center"/>
    </xf>
    <xf numFmtId="38" fontId="0" fillId="2" borderId="12" xfId="1" applyFont="1" applyFill="1" applyBorder="1">
      <alignment vertical="center"/>
    </xf>
    <xf numFmtId="38" fontId="0" fillId="3" borderId="12" xfId="1" applyFont="1" applyFill="1" applyBorder="1">
      <alignment vertical="center"/>
    </xf>
    <xf numFmtId="38" fontId="0" fillId="4" borderId="15" xfId="1" applyFont="1" applyFill="1" applyBorder="1">
      <alignment vertical="center"/>
    </xf>
    <xf numFmtId="178" fontId="0" fillId="2" borderId="12" xfId="1" applyNumberFormat="1" applyFont="1" applyFill="1" applyBorder="1">
      <alignment vertical="center"/>
    </xf>
    <xf numFmtId="178" fontId="0" fillId="0" borderId="12" xfId="1" applyNumberFormat="1" applyFont="1" applyBorder="1" applyAlignment="1">
      <alignment horizontal="right" vertical="center"/>
    </xf>
    <xf numFmtId="178" fontId="0" fillId="2" borderId="12" xfId="1" applyNumberFormat="1" applyFont="1" applyFill="1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38" fontId="0" fillId="0" borderId="30" xfId="1" applyFont="1" applyBorder="1">
      <alignment vertical="center"/>
    </xf>
    <xf numFmtId="38" fontId="0" fillId="2" borderId="30" xfId="1" applyFont="1" applyFill="1" applyBorder="1">
      <alignment vertical="center"/>
    </xf>
    <xf numFmtId="38" fontId="0" fillId="0" borderId="30" xfId="1" applyFont="1" applyFill="1" applyBorder="1">
      <alignment vertical="center"/>
    </xf>
    <xf numFmtId="38" fontId="0" fillId="3" borderId="30" xfId="1" applyFont="1" applyFill="1" applyBorder="1">
      <alignment vertical="center"/>
    </xf>
    <xf numFmtId="38" fontId="0" fillId="4" borderId="31" xfId="1" applyFont="1" applyFill="1" applyBorder="1">
      <alignment vertical="center"/>
    </xf>
    <xf numFmtId="38" fontId="0" fillId="0" borderId="33" xfId="1" applyFont="1" applyBorder="1">
      <alignment vertical="center"/>
    </xf>
    <xf numFmtId="38" fontId="0" fillId="2" borderId="33" xfId="1" applyFont="1" applyFill="1" applyBorder="1">
      <alignment vertical="center"/>
    </xf>
    <xf numFmtId="38" fontId="0" fillId="0" borderId="33" xfId="1" applyFont="1" applyFill="1" applyBorder="1">
      <alignment vertical="center"/>
    </xf>
    <xf numFmtId="38" fontId="0" fillId="3" borderId="33" xfId="1" applyFont="1" applyFill="1" applyBorder="1">
      <alignment vertical="center"/>
    </xf>
    <xf numFmtId="38" fontId="0" fillId="4" borderId="34" xfId="1" applyFont="1" applyFill="1" applyBorder="1">
      <alignment vertical="center"/>
    </xf>
    <xf numFmtId="0" fontId="0" fillId="0" borderId="33" xfId="0" applyBorder="1" applyAlignment="1">
      <alignment horizontal="center" vertical="center"/>
    </xf>
    <xf numFmtId="38" fontId="6" fillId="0" borderId="11" xfId="1" applyFont="1" applyBorder="1">
      <alignment vertical="center"/>
    </xf>
    <xf numFmtId="178" fontId="0" fillId="3" borderId="12" xfId="1" applyNumberFormat="1" applyFont="1" applyFill="1" applyBorder="1" applyAlignment="1">
      <alignment horizontal="right" vertical="center"/>
    </xf>
    <xf numFmtId="178" fontId="0" fillId="4" borderId="15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3" borderId="0" xfId="0" applyFill="1" applyAlignment="1">
      <alignment horizontal="distributed" vertical="center"/>
    </xf>
    <xf numFmtId="0" fontId="0" fillId="4" borderId="0" xfId="0" applyFill="1" applyAlignment="1">
      <alignment horizontal="distributed" vertical="center"/>
    </xf>
    <xf numFmtId="38" fontId="0" fillId="0" borderId="1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5" fillId="3" borderId="2" xfId="2" applyNumberFormat="1" applyFont="1" applyFill="1" applyBorder="1" applyAlignment="1">
      <alignment horizontal="right" vertical="center"/>
    </xf>
    <xf numFmtId="177" fontId="7" fillId="0" borderId="2" xfId="2" applyNumberFormat="1" applyFont="1" applyBorder="1">
      <alignment vertical="center"/>
    </xf>
    <xf numFmtId="177" fontId="5" fillId="0" borderId="2" xfId="2" applyNumberFormat="1" applyFont="1" applyBorder="1">
      <alignment vertical="center"/>
    </xf>
    <xf numFmtId="177" fontId="5" fillId="0" borderId="2" xfId="2" applyNumberFormat="1" applyFont="1" applyFill="1" applyBorder="1">
      <alignment vertical="center"/>
    </xf>
    <xf numFmtId="177" fontId="5" fillId="0" borderId="33" xfId="2" applyNumberFormat="1" applyFont="1" applyBorder="1">
      <alignment vertical="center"/>
    </xf>
    <xf numFmtId="177" fontId="5" fillId="0" borderId="12" xfId="2" applyNumberFormat="1" applyFont="1" applyBorder="1">
      <alignment vertical="center"/>
    </xf>
    <xf numFmtId="177" fontId="5" fillId="0" borderId="12" xfId="2" applyNumberFormat="1" applyFont="1" applyFill="1" applyBorder="1">
      <alignment vertical="center"/>
    </xf>
    <xf numFmtId="177" fontId="5" fillId="2" borderId="12" xfId="2" applyNumberFormat="1" applyFont="1" applyFill="1" applyBorder="1">
      <alignment vertical="center"/>
    </xf>
    <xf numFmtId="177" fontId="5" fillId="3" borderId="12" xfId="2" applyNumberFormat="1" applyFont="1" applyFill="1" applyBorder="1">
      <alignment vertical="center"/>
    </xf>
    <xf numFmtId="177" fontId="5" fillId="4" borderId="15" xfId="2" applyNumberFormat="1" applyFont="1" applyFill="1" applyBorder="1">
      <alignment vertical="center"/>
    </xf>
    <xf numFmtId="177" fontId="5" fillId="2" borderId="2" xfId="2" applyNumberFormat="1" applyFont="1" applyFill="1" applyBorder="1">
      <alignment vertical="center"/>
    </xf>
    <xf numFmtId="177" fontId="5" fillId="3" borderId="2" xfId="2" applyNumberFormat="1" applyFont="1" applyFill="1" applyBorder="1">
      <alignment vertical="center"/>
    </xf>
    <xf numFmtId="177" fontId="5" fillId="4" borderId="18" xfId="2" applyNumberFormat="1" applyFont="1" applyFill="1" applyBorder="1">
      <alignment vertical="center"/>
    </xf>
    <xf numFmtId="177" fontId="5" fillId="2" borderId="33" xfId="2" applyNumberFormat="1" applyFont="1" applyFill="1" applyBorder="1">
      <alignment vertical="center"/>
    </xf>
    <xf numFmtId="177" fontId="5" fillId="3" borderId="33" xfId="2" applyNumberFormat="1" applyFont="1" applyFill="1" applyBorder="1">
      <alignment vertical="center"/>
    </xf>
    <xf numFmtId="177" fontId="5" fillId="4" borderId="34" xfId="2" applyNumberFormat="1" applyFont="1" applyFill="1" applyBorder="1">
      <alignment vertical="center"/>
    </xf>
    <xf numFmtId="177" fontId="7" fillId="0" borderId="12" xfId="2" applyNumberFormat="1" applyFont="1" applyBorder="1">
      <alignment vertical="center"/>
    </xf>
    <xf numFmtId="177" fontId="7" fillId="0" borderId="12" xfId="2" applyNumberFormat="1" applyFont="1" applyFill="1" applyBorder="1">
      <alignment vertical="center"/>
    </xf>
    <xf numFmtId="177" fontId="7" fillId="2" borderId="12" xfId="2" applyNumberFormat="1" applyFont="1" applyFill="1" applyBorder="1">
      <alignment vertical="center"/>
    </xf>
    <xf numFmtId="177" fontId="7" fillId="3" borderId="12" xfId="2" applyNumberFormat="1" applyFont="1" applyFill="1" applyBorder="1">
      <alignment vertical="center"/>
    </xf>
    <xf numFmtId="177" fontId="7" fillId="4" borderId="15" xfId="2" applyNumberFormat="1" applyFont="1" applyFill="1" applyBorder="1">
      <alignment vertical="center"/>
    </xf>
    <xf numFmtId="177" fontId="7" fillId="2" borderId="2" xfId="2" applyNumberFormat="1" applyFont="1" applyFill="1" applyBorder="1">
      <alignment vertical="center"/>
    </xf>
    <xf numFmtId="177" fontId="7" fillId="0" borderId="2" xfId="2" applyNumberFormat="1" applyFont="1" applyFill="1" applyBorder="1">
      <alignment vertical="center"/>
    </xf>
    <xf numFmtId="177" fontId="7" fillId="3" borderId="2" xfId="2" applyNumberFormat="1" applyFont="1" applyFill="1" applyBorder="1">
      <alignment vertical="center"/>
    </xf>
    <xf numFmtId="177" fontId="7" fillId="4" borderId="18" xfId="2" applyNumberFormat="1" applyFont="1" applyFill="1" applyBorder="1">
      <alignment vertical="center"/>
    </xf>
    <xf numFmtId="177" fontId="7" fillId="0" borderId="33" xfId="2" applyNumberFormat="1" applyFont="1" applyBorder="1">
      <alignment vertical="center"/>
    </xf>
    <xf numFmtId="177" fontId="7" fillId="0" borderId="33" xfId="2" applyNumberFormat="1" applyFont="1" applyFill="1" applyBorder="1">
      <alignment vertical="center"/>
    </xf>
    <xf numFmtId="177" fontId="7" fillId="3" borderId="33" xfId="2" applyNumberFormat="1" applyFont="1" applyFill="1" applyBorder="1">
      <alignment vertical="center"/>
    </xf>
    <xf numFmtId="38" fontId="7" fillId="0" borderId="11" xfId="1" applyFont="1" applyFill="1" applyBorder="1">
      <alignment vertical="center"/>
    </xf>
    <xf numFmtId="177" fontId="0" fillId="0" borderId="0" xfId="0" applyNumberFormat="1" applyFill="1">
      <alignment vertical="center"/>
    </xf>
    <xf numFmtId="177" fontId="0" fillId="0" borderId="0" xfId="0" applyNumberFormat="1" applyFill="1" applyBorder="1">
      <alignment vertical="center"/>
    </xf>
    <xf numFmtId="38" fontId="7" fillId="0" borderId="11" xfId="1" applyFont="1" applyBorder="1">
      <alignment vertical="center"/>
    </xf>
    <xf numFmtId="38" fontId="7" fillId="0" borderId="1" xfId="1" applyFont="1" applyBorder="1">
      <alignment vertical="center"/>
    </xf>
    <xf numFmtId="38" fontId="7" fillId="2" borderId="11" xfId="1" applyFont="1" applyFill="1" applyBorder="1">
      <alignment vertical="center"/>
    </xf>
    <xf numFmtId="38" fontId="7" fillId="2" borderId="1" xfId="1" applyFont="1" applyFill="1" applyBorder="1">
      <alignment vertical="center"/>
    </xf>
    <xf numFmtId="38" fontId="8" fillId="3" borderId="11" xfId="1" applyFont="1" applyFill="1" applyBorder="1">
      <alignment vertical="center"/>
    </xf>
    <xf numFmtId="38" fontId="8" fillId="3" borderId="1" xfId="1" applyFont="1" applyFill="1" applyBorder="1">
      <alignment vertical="center"/>
    </xf>
    <xf numFmtId="38" fontId="8" fillId="4" borderId="13" xfId="1" applyFont="1" applyFill="1" applyBorder="1">
      <alignment vertical="center"/>
    </xf>
    <xf numFmtId="38" fontId="8" fillId="4" borderId="14" xfId="1" applyFont="1" applyFill="1" applyBorder="1">
      <alignment vertical="center"/>
    </xf>
    <xf numFmtId="38" fontId="7" fillId="3" borderId="11" xfId="1" applyFont="1" applyFill="1" applyBorder="1">
      <alignment vertical="center"/>
    </xf>
    <xf numFmtId="38" fontId="7" fillId="3" borderId="1" xfId="1" applyFont="1" applyFill="1" applyBorder="1">
      <alignment vertical="center"/>
    </xf>
    <xf numFmtId="38" fontId="7" fillId="4" borderId="13" xfId="1" applyFont="1" applyFill="1" applyBorder="1">
      <alignment vertical="center"/>
    </xf>
    <xf numFmtId="38" fontId="7" fillId="4" borderId="14" xfId="1" applyFont="1" applyFill="1" applyBorder="1">
      <alignment vertical="center"/>
    </xf>
    <xf numFmtId="178" fontId="5" fillId="0" borderId="12" xfId="1" applyNumberFormat="1" applyFont="1" applyBorder="1" applyAlignment="1">
      <alignment horizontal="right" vertical="center"/>
    </xf>
    <xf numFmtId="177" fontId="8" fillId="0" borderId="12" xfId="2" applyNumberFormat="1" applyFont="1" applyFill="1" applyBorder="1">
      <alignment vertical="center"/>
    </xf>
    <xf numFmtId="177" fontId="8" fillId="4" borderId="15" xfId="2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11" xfId="1" applyFont="1" applyBorder="1" applyAlignment="1">
      <alignment horizontal="right" vertical="center" shrinkToFit="1"/>
    </xf>
    <xf numFmtId="38" fontId="0" fillId="0" borderId="1" xfId="1" applyFont="1" applyBorder="1" applyAlignment="1">
      <alignment horizontal="right" vertical="center" shrinkToFit="1"/>
    </xf>
    <xf numFmtId="38" fontId="0" fillId="2" borderId="11" xfId="1" applyFont="1" applyFill="1" applyBorder="1" applyAlignment="1">
      <alignment horizontal="right" vertical="center" shrinkToFit="1"/>
    </xf>
    <xf numFmtId="38" fontId="0" fillId="2" borderId="1" xfId="1" applyFont="1" applyFill="1" applyBorder="1" applyAlignment="1">
      <alignment horizontal="right" vertical="center" shrinkToFit="1"/>
    </xf>
    <xf numFmtId="38" fontId="0" fillId="3" borderId="11" xfId="1" applyFont="1" applyFill="1" applyBorder="1" applyAlignment="1">
      <alignment horizontal="right" vertical="center" shrinkToFit="1"/>
    </xf>
    <xf numFmtId="38" fontId="0" fillId="3" borderId="1" xfId="1" applyFont="1" applyFill="1" applyBorder="1" applyAlignment="1">
      <alignment horizontal="right" vertical="center" shrinkToFit="1"/>
    </xf>
    <xf numFmtId="38" fontId="0" fillId="4" borderId="13" xfId="1" applyFont="1" applyFill="1" applyBorder="1" applyAlignment="1">
      <alignment horizontal="right" vertical="center" shrinkToFit="1"/>
    </xf>
    <xf numFmtId="38" fontId="0" fillId="4" borderId="14" xfId="1" applyFont="1" applyFill="1" applyBorder="1" applyAlignment="1">
      <alignment horizontal="right" vertical="center" shrinkToFit="1"/>
    </xf>
    <xf numFmtId="38" fontId="0" fillId="0" borderId="12" xfId="1" applyFont="1" applyBorder="1" applyAlignment="1">
      <alignment horizontal="right" vertical="center" shrinkToFit="1"/>
    </xf>
    <xf numFmtId="38" fontId="6" fillId="0" borderId="11" xfId="1" applyFont="1" applyBorder="1" applyAlignment="1">
      <alignment horizontal="right" vertical="center" shrinkToFit="1"/>
    </xf>
    <xf numFmtId="38" fontId="0" fillId="2" borderId="12" xfId="1" applyFont="1" applyFill="1" applyBorder="1" applyAlignment="1">
      <alignment horizontal="right" vertical="center" shrinkToFit="1"/>
    </xf>
    <xf numFmtId="38" fontId="0" fillId="3" borderId="12" xfId="1" applyFont="1" applyFill="1" applyBorder="1" applyAlignment="1">
      <alignment horizontal="right" vertical="center" shrinkToFit="1"/>
    </xf>
    <xf numFmtId="38" fontId="0" fillId="4" borderId="15" xfId="1" applyFont="1" applyFill="1" applyBorder="1" applyAlignment="1">
      <alignment horizontal="right" vertical="center" shrinkToFit="1"/>
    </xf>
    <xf numFmtId="177" fontId="5" fillId="0" borderId="12" xfId="2" applyNumberFormat="1" applyFont="1" applyBorder="1" applyAlignment="1">
      <alignment horizontal="right" vertical="center" shrinkToFit="1"/>
    </xf>
    <xf numFmtId="177" fontId="0" fillId="0" borderId="12" xfId="2" applyNumberFormat="1" applyFont="1" applyBorder="1" applyAlignment="1">
      <alignment horizontal="right" vertical="center" shrinkToFit="1"/>
    </xf>
    <xf numFmtId="177" fontId="5" fillId="2" borderId="12" xfId="2" applyNumberFormat="1" applyFont="1" applyFill="1" applyBorder="1" applyAlignment="1">
      <alignment horizontal="right" vertical="center" shrinkToFit="1"/>
    </xf>
    <xf numFmtId="177" fontId="5" fillId="3" borderId="12" xfId="2" applyNumberFormat="1" applyFont="1" applyFill="1" applyBorder="1" applyAlignment="1">
      <alignment horizontal="right" vertical="center" shrinkToFit="1"/>
    </xf>
    <xf numFmtId="177" fontId="5" fillId="4" borderId="15" xfId="2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38" fontId="0" fillId="0" borderId="11" xfId="1" applyFont="1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shrinkToFit="1"/>
    </xf>
    <xf numFmtId="38" fontId="0" fillId="0" borderId="12" xfId="1" applyFont="1" applyBorder="1" applyAlignment="1">
      <alignment horizontal="center" vertical="center" shrinkToFit="1"/>
    </xf>
    <xf numFmtId="38" fontId="0" fillId="0" borderId="11" xfId="1" applyFont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38" fontId="0" fillId="0" borderId="30" xfId="1" applyFont="1" applyBorder="1" applyAlignment="1">
      <alignment vertical="center" shrinkToFit="1"/>
    </xf>
    <xf numFmtId="177" fontId="0" fillId="0" borderId="33" xfId="2" applyNumberFormat="1" applyFont="1" applyBorder="1" applyAlignment="1">
      <alignment vertical="center" shrinkToFit="1"/>
    </xf>
    <xf numFmtId="38" fontId="0" fillId="0" borderId="3" xfId="1" applyFont="1" applyBorder="1" applyAlignment="1">
      <alignment vertical="center" shrinkToFit="1"/>
    </xf>
    <xf numFmtId="177" fontId="0" fillId="0" borderId="12" xfId="2" applyNumberFormat="1" applyFont="1" applyBorder="1" applyAlignment="1">
      <alignment vertical="center" shrinkToFit="1"/>
    </xf>
    <xf numFmtId="177" fontId="5" fillId="0" borderId="2" xfId="2" applyNumberFormat="1" applyFont="1" applyBorder="1" applyAlignment="1">
      <alignment vertical="center" shrinkToFit="1"/>
    </xf>
    <xf numFmtId="177" fontId="5" fillId="0" borderId="33" xfId="2" applyNumberFormat="1" applyFont="1" applyBorder="1" applyAlignment="1">
      <alignment vertical="center" shrinkToFit="1"/>
    </xf>
    <xf numFmtId="38" fontId="0" fillId="0" borderId="11" xfId="0" applyNumberFormat="1" applyBorder="1" applyAlignment="1">
      <alignment vertical="center" shrinkToFit="1"/>
    </xf>
    <xf numFmtId="177" fontId="5" fillId="0" borderId="12" xfId="2" applyNumberFormat="1" applyFont="1" applyBorder="1" applyAlignment="1">
      <alignment vertical="center" shrinkToFit="1"/>
    </xf>
    <xf numFmtId="177" fontId="7" fillId="0" borderId="12" xfId="2" applyNumberFormat="1" applyFont="1" applyBorder="1" applyAlignment="1">
      <alignment vertical="center" shrinkToFit="1"/>
    </xf>
    <xf numFmtId="38" fontId="0" fillId="0" borderId="33" xfId="1" applyFont="1" applyBorder="1" applyAlignment="1">
      <alignment vertical="center" shrinkToFit="1"/>
    </xf>
    <xf numFmtId="38" fontId="0" fillId="0" borderId="12" xfId="1" applyFont="1" applyBorder="1" applyAlignment="1">
      <alignment vertical="center" shrinkToFit="1"/>
    </xf>
    <xf numFmtId="38" fontId="0" fillId="2" borderId="11" xfId="1" applyFont="1" applyFill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177" fontId="0" fillId="2" borderId="2" xfId="2" applyNumberFormat="1" applyFont="1" applyFill="1" applyBorder="1" applyAlignment="1">
      <alignment vertical="center" shrinkToFit="1"/>
    </xf>
    <xf numFmtId="38" fontId="0" fillId="2" borderId="30" xfId="1" applyFont="1" applyFill="1" applyBorder="1" applyAlignment="1">
      <alignment vertical="center" shrinkToFit="1"/>
    </xf>
    <xf numFmtId="177" fontId="0" fillId="2" borderId="33" xfId="2" applyNumberFormat="1" applyFont="1" applyFill="1" applyBorder="1" applyAlignment="1">
      <alignment vertical="center" shrinkToFit="1"/>
    </xf>
    <xf numFmtId="38" fontId="0" fillId="2" borderId="3" xfId="1" applyFont="1" applyFill="1" applyBorder="1" applyAlignment="1">
      <alignment vertical="center" shrinkToFit="1"/>
    </xf>
    <xf numFmtId="177" fontId="0" fillId="2" borderId="12" xfId="2" applyNumberFormat="1" applyFont="1" applyFill="1" applyBorder="1" applyAlignment="1">
      <alignment vertical="center" shrinkToFit="1"/>
    </xf>
    <xf numFmtId="177" fontId="5" fillId="2" borderId="12" xfId="2" applyNumberFormat="1" applyFont="1" applyFill="1" applyBorder="1" applyAlignment="1">
      <alignment vertical="center" shrinkToFit="1"/>
    </xf>
    <xf numFmtId="177" fontId="5" fillId="2" borderId="2" xfId="2" applyNumberFormat="1" applyFont="1" applyFill="1" applyBorder="1" applyAlignment="1">
      <alignment vertical="center" shrinkToFit="1"/>
    </xf>
    <xf numFmtId="177" fontId="5" fillId="2" borderId="33" xfId="2" applyNumberFormat="1" applyFont="1" applyFill="1" applyBorder="1" applyAlignment="1">
      <alignment vertical="center" shrinkToFit="1"/>
    </xf>
    <xf numFmtId="177" fontId="7" fillId="2" borderId="12" xfId="2" applyNumberFormat="1" applyFont="1" applyFill="1" applyBorder="1" applyAlignment="1">
      <alignment vertical="center" shrinkToFit="1"/>
    </xf>
    <xf numFmtId="178" fontId="0" fillId="2" borderId="12" xfId="0" applyNumberFormat="1" applyFill="1" applyBorder="1" applyAlignment="1">
      <alignment vertical="center" shrinkToFit="1"/>
    </xf>
    <xf numFmtId="38" fontId="0" fillId="2" borderId="33" xfId="1" applyFont="1" applyFill="1" applyBorder="1" applyAlignment="1">
      <alignment vertical="center" shrinkToFit="1"/>
    </xf>
    <xf numFmtId="38" fontId="0" fillId="2" borderId="12" xfId="1" applyFont="1" applyFill="1" applyBorder="1" applyAlignment="1">
      <alignment vertical="center" shrinkToFit="1"/>
    </xf>
    <xf numFmtId="38" fontId="0" fillId="2" borderId="62" xfId="1" applyFont="1" applyFill="1" applyBorder="1" applyAlignment="1">
      <alignment vertical="center" shrinkToFit="1"/>
    </xf>
    <xf numFmtId="38" fontId="0" fillId="0" borderId="11" xfId="1" applyFont="1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177" fontId="0" fillId="0" borderId="33" xfId="2" applyNumberFormat="1" applyFont="1" applyFill="1" applyBorder="1" applyAlignment="1">
      <alignment vertical="center" shrinkToFit="1"/>
    </xf>
    <xf numFmtId="177" fontId="5" fillId="0" borderId="33" xfId="2" applyNumberFormat="1" applyFont="1" applyFill="1" applyBorder="1" applyAlignment="1">
      <alignment vertical="center" shrinkToFit="1"/>
    </xf>
    <xf numFmtId="38" fontId="0" fillId="0" borderId="3" xfId="1" applyFont="1" applyFill="1" applyBorder="1" applyAlignment="1">
      <alignment vertical="center" shrinkToFit="1"/>
    </xf>
    <xf numFmtId="177" fontId="0" fillId="0" borderId="12" xfId="2" applyNumberFormat="1" applyFont="1" applyFill="1" applyBorder="1" applyAlignment="1">
      <alignment vertical="center" shrinkToFit="1"/>
    </xf>
    <xf numFmtId="177" fontId="5" fillId="0" borderId="12" xfId="2" applyNumberFormat="1" applyFont="1" applyFill="1" applyBorder="1" applyAlignment="1">
      <alignment vertical="center" shrinkToFit="1"/>
    </xf>
    <xf numFmtId="177" fontId="5" fillId="0" borderId="2" xfId="2" applyNumberFormat="1" applyFont="1" applyFill="1" applyBorder="1" applyAlignment="1">
      <alignment vertical="center" shrinkToFit="1"/>
    </xf>
    <xf numFmtId="177" fontId="7" fillId="0" borderId="12" xfId="2" applyNumberFormat="1" applyFont="1" applyFill="1" applyBorder="1" applyAlignment="1">
      <alignment vertical="center" shrinkToFit="1"/>
    </xf>
    <xf numFmtId="38" fontId="0" fillId="0" borderId="11" xfId="0" applyNumberFormat="1" applyFill="1" applyBorder="1" applyAlignment="1">
      <alignment vertical="center" shrinkToFit="1"/>
    </xf>
    <xf numFmtId="178" fontId="0" fillId="0" borderId="12" xfId="0" applyNumberFormat="1" applyFill="1" applyBorder="1" applyAlignment="1">
      <alignment horizontal="right" vertical="center" shrinkToFit="1"/>
    </xf>
    <xf numFmtId="38" fontId="0" fillId="0" borderId="33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38" fontId="0" fillId="3" borderId="11" xfId="1" applyFont="1" applyFill="1" applyBorder="1" applyAlignment="1">
      <alignment vertical="center" shrinkToFit="1"/>
    </xf>
    <xf numFmtId="38" fontId="0" fillId="3" borderId="1" xfId="1" applyFont="1" applyFill="1" applyBorder="1" applyAlignment="1">
      <alignment vertical="center" shrinkToFit="1"/>
    </xf>
    <xf numFmtId="177" fontId="0" fillId="3" borderId="2" xfId="2" applyNumberFormat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vertical="center" shrinkToFit="1"/>
    </xf>
    <xf numFmtId="177" fontId="0" fillId="3" borderId="33" xfId="2" applyNumberFormat="1" applyFont="1" applyFill="1" applyBorder="1" applyAlignment="1">
      <alignment vertical="center" shrinkToFit="1"/>
    </xf>
    <xf numFmtId="38" fontId="0" fillId="3" borderId="3" xfId="1" applyFont="1" applyFill="1" applyBorder="1" applyAlignment="1">
      <alignment vertical="center" shrinkToFit="1"/>
    </xf>
    <xf numFmtId="177" fontId="0" fillId="3" borderId="12" xfId="2" applyNumberFormat="1" applyFont="1" applyFill="1" applyBorder="1" applyAlignment="1">
      <alignment vertical="center" shrinkToFit="1"/>
    </xf>
    <xf numFmtId="177" fontId="5" fillId="3" borderId="12" xfId="2" applyNumberFormat="1" applyFont="1" applyFill="1" applyBorder="1" applyAlignment="1">
      <alignment vertical="center" shrinkToFit="1"/>
    </xf>
    <xf numFmtId="177" fontId="5" fillId="3" borderId="2" xfId="2" applyNumberFormat="1" applyFont="1" applyFill="1" applyBorder="1" applyAlignment="1">
      <alignment vertical="center" shrinkToFit="1"/>
    </xf>
    <xf numFmtId="177" fontId="5" fillId="3" borderId="33" xfId="2" applyNumberFormat="1" applyFont="1" applyFill="1" applyBorder="1" applyAlignment="1">
      <alignment vertical="center" shrinkToFit="1"/>
    </xf>
    <xf numFmtId="177" fontId="7" fillId="3" borderId="12" xfId="2" applyNumberFormat="1" applyFont="1" applyFill="1" applyBorder="1" applyAlignment="1">
      <alignment vertical="center" shrinkToFit="1"/>
    </xf>
    <xf numFmtId="38" fontId="0" fillId="3" borderId="33" xfId="1" applyFont="1" applyFill="1" applyBorder="1" applyAlignment="1">
      <alignment vertical="center" shrinkToFit="1"/>
    </xf>
    <xf numFmtId="38" fontId="0" fillId="3" borderId="12" xfId="1" applyFont="1" applyFill="1" applyBorder="1" applyAlignment="1">
      <alignment vertical="center" shrinkToFit="1"/>
    </xf>
    <xf numFmtId="38" fontId="0" fillId="4" borderId="13" xfId="1" applyFont="1" applyFill="1" applyBorder="1" applyAlignment="1">
      <alignment vertical="center" shrinkToFit="1"/>
    </xf>
    <xf numFmtId="38" fontId="0" fillId="4" borderId="14" xfId="1" applyFont="1" applyFill="1" applyBorder="1" applyAlignment="1">
      <alignment vertical="center" shrinkToFit="1"/>
    </xf>
    <xf numFmtId="177" fontId="0" fillId="4" borderId="18" xfId="2" applyNumberFormat="1" applyFont="1" applyFill="1" applyBorder="1" applyAlignment="1">
      <alignment vertical="center" shrinkToFit="1"/>
    </xf>
    <xf numFmtId="38" fontId="0" fillId="4" borderId="31" xfId="1" applyFont="1" applyFill="1" applyBorder="1" applyAlignment="1">
      <alignment vertical="center" shrinkToFit="1"/>
    </xf>
    <xf numFmtId="177" fontId="0" fillId="4" borderId="34" xfId="2" applyNumberFormat="1" applyFont="1" applyFill="1" applyBorder="1" applyAlignment="1">
      <alignment vertical="center" shrinkToFit="1"/>
    </xf>
    <xf numFmtId="38" fontId="0" fillId="4" borderId="16" xfId="1" applyFont="1" applyFill="1" applyBorder="1" applyAlignment="1">
      <alignment vertical="center" shrinkToFit="1"/>
    </xf>
    <xf numFmtId="177" fontId="0" fillId="4" borderId="15" xfId="2" applyNumberFormat="1" applyFont="1" applyFill="1" applyBorder="1" applyAlignment="1">
      <alignment vertical="center" shrinkToFit="1"/>
    </xf>
    <xf numFmtId="177" fontId="5" fillId="4" borderId="15" xfId="2" applyNumberFormat="1" applyFont="1" applyFill="1" applyBorder="1" applyAlignment="1">
      <alignment vertical="center" shrinkToFit="1"/>
    </xf>
    <xf numFmtId="177" fontId="5" fillId="4" borderId="18" xfId="2" applyNumberFormat="1" applyFont="1" applyFill="1" applyBorder="1" applyAlignment="1">
      <alignment vertical="center" shrinkToFit="1"/>
    </xf>
    <xf numFmtId="177" fontId="5" fillId="4" borderId="34" xfId="2" applyNumberFormat="1" applyFont="1" applyFill="1" applyBorder="1" applyAlignment="1">
      <alignment vertical="center" shrinkToFit="1"/>
    </xf>
    <xf numFmtId="177" fontId="7" fillId="4" borderId="15" xfId="2" applyNumberFormat="1" applyFont="1" applyFill="1" applyBorder="1" applyAlignment="1">
      <alignment vertical="center" shrinkToFit="1"/>
    </xf>
    <xf numFmtId="38" fontId="0" fillId="4" borderId="34" xfId="1" applyFont="1" applyFill="1" applyBorder="1" applyAlignment="1">
      <alignment vertical="center" shrinkToFit="1"/>
    </xf>
    <xf numFmtId="38" fontId="0" fillId="4" borderId="15" xfId="1" applyFont="1" applyFill="1" applyBorder="1" applyAlignment="1">
      <alignment vertical="center" shrinkToFit="1"/>
    </xf>
    <xf numFmtId="0" fontId="0" fillId="0" borderId="0" xfId="0" applyAlignment="1">
      <alignment horizontal="distributed" vertical="center" shrinkToFit="1"/>
    </xf>
    <xf numFmtId="0" fontId="0" fillId="2" borderId="0" xfId="0" applyFill="1" applyAlignment="1">
      <alignment horizontal="distributed" vertical="center" shrinkToFit="1"/>
    </xf>
    <xf numFmtId="0" fontId="0" fillId="0" borderId="0" xfId="0" applyFill="1" applyAlignment="1">
      <alignment horizontal="distributed" vertical="center" shrinkToFit="1"/>
    </xf>
    <xf numFmtId="0" fontId="0" fillId="3" borderId="0" xfId="0" applyFill="1" applyAlignment="1">
      <alignment horizontal="distributed" vertical="center" shrinkToFit="1"/>
    </xf>
    <xf numFmtId="0" fontId="0" fillId="4" borderId="0" xfId="0" applyFill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38" fontId="0" fillId="0" borderId="30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38" fontId="0" fillId="0" borderId="12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38" fontId="0" fillId="0" borderId="37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45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44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tabSelected="1" view="pageBreakPreview" zoomScaleNormal="100" zoomScaleSheetLayoutView="100" workbookViewId="0">
      <pane xSplit="1" topLeftCell="B1" activePane="topRight" state="frozen"/>
      <selection pane="topRight" activeCell="I27" sqref="I27"/>
    </sheetView>
  </sheetViews>
  <sheetFormatPr defaultRowHeight="14.25"/>
  <cols>
    <col min="1" max="1" width="10.625" customWidth="1"/>
    <col min="2" max="3" width="12.625" customWidth="1"/>
    <col min="4" max="4" width="7.625" customWidth="1"/>
    <col min="5" max="6" width="12.625" customWidth="1"/>
    <col min="7" max="7" width="7.625" customWidth="1"/>
    <col min="8" max="17" width="12.625" customWidth="1"/>
    <col min="18" max="18" width="7.625" customWidth="1"/>
    <col min="19" max="20" width="13" bestFit="1" customWidth="1"/>
    <col min="21" max="24" width="12.625" customWidth="1"/>
    <col min="25" max="25" width="7.125" customWidth="1"/>
    <col min="26" max="27" width="12.625" customWidth="1"/>
    <col min="28" max="28" width="7.125" customWidth="1"/>
    <col min="29" max="34" width="12.625" customWidth="1"/>
    <col min="35" max="35" width="7.5" bestFit="1" customWidth="1"/>
    <col min="36" max="39" width="12.625" customWidth="1"/>
  </cols>
  <sheetData>
    <row r="1" spans="1:39">
      <c r="B1" s="99" t="s">
        <v>97</v>
      </c>
    </row>
    <row r="3" spans="1:39" ht="15" thickBot="1">
      <c r="K3" s="155" t="s">
        <v>0</v>
      </c>
      <c r="T3" s="155" t="s">
        <v>120</v>
      </c>
      <c r="AC3" t="s">
        <v>120</v>
      </c>
      <c r="AI3" s="155" t="s">
        <v>120</v>
      </c>
    </row>
    <row r="4" spans="1:39" ht="20.100000000000001" customHeight="1">
      <c r="B4" s="260" t="s">
        <v>1</v>
      </c>
      <c r="C4" s="261"/>
      <c r="D4" s="262"/>
      <c r="E4" s="260" t="s">
        <v>2</v>
      </c>
      <c r="F4" s="261"/>
      <c r="G4" s="262"/>
      <c r="H4" s="260" t="s">
        <v>3</v>
      </c>
      <c r="I4" s="263"/>
      <c r="J4" s="260" t="s">
        <v>4</v>
      </c>
      <c r="K4" s="262"/>
      <c r="L4" s="260" t="s">
        <v>5</v>
      </c>
      <c r="M4" s="262"/>
      <c r="N4" s="260" t="s">
        <v>6</v>
      </c>
      <c r="O4" s="262"/>
      <c r="P4" s="260" t="s">
        <v>7</v>
      </c>
      <c r="Q4" s="261"/>
      <c r="R4" s="263"/>
      <c r="S4" s="260" t="s">
        <v>8</v>
      </c>
      <c r="T4" s="262"/>
      <c r="U4" s="264" t="s">
        <v>9</v>
      </c>
      <c r="V4" s="265"/>
      <c r="W4" s="266" t="s">
        <v>10</v>
      </c>
      <c r="X4" s="267"/>
      <c r="Y4" s="268"/>
      <c r="Z4" s="260" t="s">
        <v>11</v>
      </c>
      <c r="AA4" s="261"/>
      <c r="AB4" s="262"/>
      <c r="AC4" s="269" t="s">
        <v>12</v>
      </c>
      <c r="AD4" s="270"/>
      <c r="AE4" s="269" t="s">
        <v>13</v>
      </c>
      <c r="AF4" s="270"/>
      <c r="AG4" s="260" t="s">
        <v>14</v>
      </c>
      <c r="AH4" s="261"/>
      <c r="AI4" s="263"/>
      <c r="AJ4" s="260" t="s">
        <v>15</v>
      </c>
      <c r="AK4" s="262"/>
      <c r="AL4" s="260" t="s">
        <v>16</v>
      </c>
      <c r="AM4" s="262"/>
    </row>
    <row r="5" spans="1:39" s="174" customFormat="1" ht="20.100000000000001" customHeight="1">
      <c r="B5" s="175" t="s">
        <v>99</v>
      </c>
      <c r="C5" s="176" t="s">
        <v>106</v>
      </c>
      <c r="D5" s="177" t="s">
        <v>17</v>
      </c>
      <c r="E5" s="175" t="s">
        <v>98</v>
      </c>
      <c r="F5" s="176" t="s">
        <v>18</v>
      </c>
      <c r="G5" s="177" t="s">
        <v>17</v>
      </c>
      <c r="H5" s="175" t="s">
        <v>98</v>
      </c>
      <c r="I5" s="178" t="s">
        <v>18</v>
      </c>
      <c r="J5" s="179" t="s">
        <v>98</v>
      </c>
      <c r="K5" s="180" t="s">
        <v>18</v>
      </c>
      <c r="L5" s="175" t="s">
        <v>98</v>
      </c>
      <c r="M5" s="177" t="s">
        <v>18</v>
      </c>
      <c r="N5" s="175" t="s">
        <v>98</v>
      </c>
      <c r="O5" s="177" t="s">
        <v>18</v>
      </c>
      <c r="P5" s="175" t="s">
        <v>98</v>
      </c>
      <c r="Q5" s="176" t="s">
        <v>18</v>
      </c>
      <c r="R5" s="178" t="s">
        <v>17</v>
      </c>
      <c r="S5" s="175" t="s">
        <v>98</v>
      </c>
      <c r="T5" s="177" t="s">
        <v>18</v>
      </c>
      <c r="U5" s="175" t="s">
        <v>98</v>
      </c>
      <c r="V5" s="177" t="s">
        <v>18</v>
      </c>
      <c r="W5" s="181" t="s">
        <v>98</v>
      </c>
      <c r="X5" s="182" t="s">
        <v>18</v>
      </c>
      <c r="Y5" s="183" t="s">
        <v>17</v>
      </c>
      <c r="Z5" s="175" t="s">
        <v>98</v>
      </c>
      <c r="AA5" s="176" t="s">
        <v>18</v>
      </c>
      <c r="AB5" s="177" t="s">
        <v>17</v>
      </c>
      <c r="AC5" s="181" t="s">
        <v>98</v>
      </c>
      <c r="AD5" s="183" t="s">
        <v>18</v>
      </c>
      <c r="AE5" s="181" t="s">
        <v>98</v>
      </c>
      <c r="AF5" s="183" t="s">
        <v>18</v>
      </c>
      <c r="AG5" s="175" t="s">
        <v>98</v>
      </c>
      <c r="AH5" s="176" t="s">
        <v>18</v>
      </c>
      <c r="AI5" s="178" t="s">
        <v>17</v>
      </c>
      <c r="AJ5" s="175" t="s">
        <v>98</v>
      </c>
      <c r="AK5" s="177" t="s">
        <v>18</v>
      </c>
      <c r="AL5" s="175" t="s">
        <v>98</v>
      </c>
      <c r="AM5" s="177" t="s">
        <v>18</v>
      </c>
    </row>
    <row r="6" spans="1:39" ht="20.100000000000001" customHeight="1">
      <c r="A6" s="100" t="s">
        <v>19</v>
      </c>
      <c r="B6" s="156">
        <v>190208167</v>
      </c>
      <c r="C6" s="157">
        <v>198980660</v>
      </c>
      <c r="D6" s="44">
        <f>B6/C6-1</f>
        <v>-4.4087164049008587E-2</v>
      </c>
      <c r="E6" s="156">
        <v>185526848</v>
      </c>
      <c r="F6" s="157">
        <v>193502159</v>
      </c>
      <c r="G6" s="49">
        <f>(E6/F6-1)</f>
        <v>-4.1215617651067182E-2</v>
      </c>
      <c r="H6" s="34">
        <f>B6-E6</f>
        <v>4681319</v>
      </c>
      <c r="I6" s="31">
        <v>5478501</v>
      </c>
      <c r="J6" s="34">
        <v>3538354</v>
      </c>
      <c r="K6" s="39">
        <v>3432879</v>
      </c>
      <c r="L6" s="156">
        <v>105475</v>
      </c>
      <c r="M6" s="164">
        <v>827706</v>
      </c>
      <c r="N6" s="165">
        <v>618558</v>
      </c>
      <c r="O6" s="164">
        <v>1828647</v>
      </c>
      <c r="P6" s="156">
        <v>103405647</v>
      </c>
      <c r="Q6" s="157">
        <v>106266086</v>
      </c>
      <c r="R6" s="49">
        <f>(P6/Q6-1)</f>
        <v>-2.6917703546548211E-2</v>
      </c>
      <c r="S6" s="52">
        <v>0.81</v>
      </c>
      <c r="T6" s="53">
        <v>0.81</v>
      </c>
      <c r="U6" s="60">
        <f>J6/P6*100</f>
        <v>3.4218189263880339</v>
      </c>
      <c r="V6" s="61">
        <f>K6/Q6*100</f>
        <v>3.2304558577606777</v>
      </c>
      <c r="W6" s="156">
        <v>235383562</v>
      </c>
      <c r="X6" s="157">
        <v>239107315</v>
      </c>
      <c r="Y6" s="169">
        <f>W6/X6-1</f>
        <v>-1.5573563694611381E-2</v>
      </c>
      <c r="Z6" s="156">
        <v>29760297</v>
      </c>
      <c r="AA6" s="157">
        <v>25948370</v>
      </c>
      <c r="AB6" s="68">
        <f>Z6/AA6-1</f>
        <v>0.14690429495186019</v>
      </c>
      <c r="AC6" s="156">
        <v>10256269</v>
      </c>
      <c r="AD6" s="164">
        <v>9755735</v>
      </c>
      <c r="AE6" s="34">
        <v>9739949</v>
      </c>
      <c r="AF6" s="39">
        <v>6844543</v>
      </c>
      <c r="AG6" s="34">
        <v>37421363</v>
      </c>
      <c r="AH6" s="2">
        <v>48820250</v>
      </c>
      <c r="AI6" s="49">
        <f>AG6/AH6-1</f>
        <v>-0.23348686252118744</v>
      </c>
      <c r="AJ6" s="74">
        <v>90.9</v>
      </c>
      <c r="AK6" s="75">
        <v>86.7</v>
      </c>
      <c r="AL6" s="60">
        <v>17</v>
      </c>
      <c r="AM6" s="53">
        <v>16.7</v>
      </c>
    </row>
    <row r="7" spans="1:39" ht="20.100000000000001" customHeight="1">
      <c r="A7" s="100" t="s">
        <v>20</v>
      </c>
      <c r="B7" s="156">
        <v>72995372</v>
      </c>
      <c r="C7" s="157">
        <v>76306352</v>
      </c>
      <c r="D7" s="44">
        <f t="shared" ref="D7:D15" si="0">B7/C7-1</f>
        <v>-4.3390621006230257E-2</v>
      </c>
      <c r="E7" s="156">
        <v>69923583</v>
      </c>
      <c r="F7" s="157">
        <v>74667063</v>
      </c>
      <c r="G7" s="49">
        <f>(E7/F7-1)</f>
        <v>-6.3528412788916078E-2</v>
      </c>
      <c r="H7" s="34">
        <f t="shared" ref="H7:H23" si="1">B7-E7</f>
        <v>3071789</v>
      </c>
      <c r="I7" s="31">
        <v>1639289</v>
      </c>
      <c r="J7" s="34">
        <v>2073759</v>
      </c>
      <c r="K7" s="39">
        <v>1036623</v>
      </c>
      <c r="L7" s="156">
        <v>1037136</v>
      </c>
      <c r="M7" s="164">
        <v>-1387438</v>
      </c>
      <c r="N7" s="165">
        <v>1814283</v>
      </c>
      <c r="O7" s="164">
        <v>1053930</v>
      </c>
      <c r="P7" s="156">
        <v>40005245</v>
      </c>
      <c r="Q7" s="157">
        <v>40587207</v>
      </c>
      <c r="R7" s="49">
        <f t="shared" ref="R7:R14" si="2">(P7/Q7-1)</f>
        <v>-1.433855746713486E-2</v>
      </c>
      <c r="S7" s="52">
        <v>0.73</v>
      </c>
      <c r="T7" s="53">
        <v>0.74</v>
      </c>
      <c r="U7" s="60">
        <f t="shared" ref="U7:V21" si="3">J7/P7*100</f>
        <v>5.1837177850054417</v>
      </c>
      <c r="V7" s="61">
        <f t="shared" si="3"/>
        <v>2.5540634022932398</v>
      </c>
      <c r="W7" s="156">
        <v>93950386</v>
      </c>
      <c r="X7" s="157">
        <v>100677050</v>
      </c>
      <c r="Y7" s="169">
        <f t="shared" ref="Y7:Y22" si="4">W7/X7-1</f>
        <v>-6.6814273958166193E-2</v>
      </c>
      <c r="Z7" s="156">
        <v>8778676</v>
      </c>
      <c r="AA7" s="157">
        <v>8165613</v>
      </c>
      <c r="AB7" s="68">
        <f t="shared" ref="AB7:AB15" si="5">Z7/AA7-1</f>
        <v>7.5078625450410108E-2</v>
      </c>
      <c r="AC7" s="156">
        <v>2372905</v>
      </c>
      <c r="AD7" s="164">
        <v>2372005</v>
      </c>
      <c r="AE7" s="34">
        <v>1953162</v>
      </c>
      <c r="AF7" s="39">
        <v>1952422</v>
      </c>
      <c r="AG7" s="34">
        <v>10205412</v>
      </c>
      <c r="AH7" s="2">
        <v>9605052</v>
      </c>
      <c r="AI7" s="72">
        <f t="shared" ref="AI7:AI15" si="6">AG7/AH7-1</f>
        <v>6.2504606950592345E-2</v>
      </c>
      <c r="AJ7" s="74">
        <v>85.2</v>
      </c>
      <c r="AK7" s="75">
        <v>82.7</v>
      </c>
      <c r="AL7" s="77">
        <v>18.3</v>
      </c>
      <c r="AM7" s="53">
        <v>18.7</v>
      </c>
    </row>
    <row r="8" spans="1:39" ht="20.100000000000001" customHeight="1">
      <c r="A8" s="100" t="s">
        <v>21</v>
      </c>
      <c r="B8" s="156">
        <v>21653852</v>
      </c>
      <c r="C8" s="157">
        <v>21394778</v>
      </c>
      <c r="D8" s="45">
        <f t="shared" si="0"/>
        <v>1.2109216557423474E-2</v>
      </c>
      <c r="E8" s="156">
        <v>19825832</v>
      </c>
      <c r="F8" s="157">
        <v>19181550</v>
      </c>
      <c r="G8" s="72">
        <f>(E8/F8-1)</f>
        <v>3.3588630741519854E-2</v>
      </c>
      <c r="H8" s="34">
        <f t="shared" si="1"/>
        <v>1828020</v>
      </c>
      <c r="I8" s="31">
        <v>2213228</v>
      </c>
      <c r="J8" s="34">
        <v>1410196</v>
      </c>
      <c r="K8" s="39">
        <v>1904721</v>
      </c>
      <c r="L8" s="156">
        <v>-494525</v>
      </c>
      <c r="M8" s="164">
        <v>420024</v>
      </c>
      <c r="N8" s="165">
        <v>-294507</v>
      </c>
      <c r="O8" s="164">
        <v>620037</v>
      </c>
      <c r="P8" s="156">
        <v>10717723</v>
      </c>
      <c r="Q8" s="157">
        <v>11112237</v>
      </c>
      <c r="R8" s="49">
        <f t="shared" si="2"/>
        <v>-3.5502662515207284E-2</v>
      </c>
      <c r="S8" s="52">
        <v>0.67</v>
      </c>
      <c r="T8" s="53">
        <v>0.68</v>
      </c>
      <c r="U8" s="60">
        <f t="shared" si="3"/>
        <v>13.1576081971889</v>
      </c>
      <c r="V8" s="61">
        <f t="shared" si="3"/>
        <v>17.140752127586911</v>
      </c>
      <c r="W8" s="156">
        <v>16180417</v>
      </c>
      <c r="X8" s="157">
        <v>16778337</v>
      </c>
      <c r="Y8" s="169">
        <f t="shared" si="4"/>
        <v>-3.5636428091770922E-2</v>
      </c>
      <c r="Z8" s="156">
        <v>4055759</v>
      </c>
      <c r="AA8" s="157">
        <v>3056869</v>
      </c>
      <c r="AB8" s="68">
        <f t="shared" si="5"/>
        <v>0.32676899140918381</v>
      </c>
      <c r="AC8" s="156">
        <v>1062416</v>
      </c>
      <c r="AD8" s="164">
        <v>862398</v>
      </c>
      <c r="AE8" s="34">
        <v>468454</v>
      </c>
      <c r="AF8" s="39">
        <v>528444</v>
      </c>
      <c r="AG8" s="34">
        <v>1883128</v>
      </c>
      <c r="AH8" s="2">
        <v>2321013</v>
      </c>
      <c r="AI8" s="49">
        <f t="shared" si="6"/>
        <v>-0.18866115786512183</v>
      </c>
      <c r="AJ8" s="74">
        <v>89.3</v>
      </c>
      <c r="AK8" s="75">
        <v>82.8</v>
      </c>
      <c r="AL8" s="77">
        <v>10.8</v>
      </c>
      <c r="AM8" s="53">
        <v>10.1</v>
      </c>
    </row>
    <row r="9" spans="1:39" ht="20.100000000000001" customHeight="1">
      <c r="A9" s="100" t="s">
        <v>22</v>
      </c>
      <c r="B9" s="156">
        <v>27863669</v>
      </c>
      <c r="C9" s="157">
        <v>27202840</v>
      </c>
      <c r="D9" s="45">
        <f t="shared" si="0"/>
        <v>2.4292647385346422E-2</v>
      </c>
      <c r="E9" s="156">
        <v>26824053</v>
      </c>
      <c r="F9" s="157">
        <v>26536500</v>
      </c>
      <c r="G9" s="72">
        <f>(E9/F9-1)</f>
        <v>1.0836131366231516E-2</v>
      </c>
      <c r="H9" s="34">
        <f t="shared" si="1"/>
        <v>1039616</v>
      </c>
      <c r="I9" s="31">
        <v>666340</v>
      </c>
      <c r="J9" s="34">
        <v>982967</v>
      </c>
      <c r="K9" s="39">
        <v>607472</v>
      </c>
      <c r="L9" s="156">
        <v>375495</v>
      </c>
      <c r="M9" s="164">
        <v>-375555</v>
      </c>
      <c r="N9" s="165">
        <v>379735</v>
      </c>
      <c r="O9" s="164">
        <v>66832</v>
      </c>
      <c r="P9" s="156">
        <v>12365400</v>
      </c>
      <c r="Q9" s="157">
        <v>12802894</v>
      </c>
      <c r="R9" s="49">
        <f t="shared" si="2"/>
        <v>-3.4171492789052182E-2</v>
      </c>
      <c r="S9" s="52">
        <v>0.46</v>
      </c>
      <c r="T9" s="53">
        <v>0.47</v>
      </c>
      <c r="U9" s="60">
        <f t="shared" si="3"/>
        <v>7.9493344331764444</v>
      </c>
      <c r="V9" s="61">
        <f t="shared" si="3"/>
        <v>4.7448022298708405</v>
      </c>
      <c r="W9" s="156">
        <v>25001157</v>
      </c>
      <c r="X9" s="157">
        <v>24579850</v>
      </c>
      <c r="Y9" s="170">
        <f t="shared" si="4"/>
        <v>1.7140340563510437E-2</v>
      </c>
      <c r="Z9" s="156">
        <v>8741036</v>
      </c>
      <c r="AA9" s="157">
        <v>8310934</v>
      </c>
      <c r="AB9" s="68">
        <f t="shared" si="5"/>
        <v>5.1751343471142963E-2</v>
      </c>
      <c r="AC9" s="156">
        <v>3420052</v>
      </c>
      <c r="AD9" s="164">
        <v>3415812</v>
      </c>
      <c r="AE9" s="34">
        <v>3189691</v>
      </c>
      <c r="AF9" s="39">
        <v>2203653</v>
      </c>
      <c r="AG9" s="34">
        <v>5448719</v>
      </c>
      <c r="AH9" s="2">
        <v>4924229</v>
      </c>
      <c r="AI9" s="72">
        <f t="shared" si="6"/>
        <v>0.10651210575300207</v>
      </c>
      <c r="AJ9" s="74">
        <v>85.9</v>
      </c>
      <c r="AK9" s="75">
        <v>81.400000000000006</v>
      </c>
      <c r="AL9" s="77">
        <v>15.4</v>
      </c>
      <c r="AM9" s="53">
        <v>14.5</v>
      </c>
    </row>
    <row r="10" spans="1:39" ht="20.100000000000001" customHeight="1">
      <c r="A10" s="100" t="s">
        <v>23</v>
      </c>
      <c r="B10" s="156">
        <v>16601588</v>
      </c>
      <c r="C10" s="157">
        <v>16621512</v>
      </c>
      <c r="D10" s="44">
        <f t="shared" si="0"/>
        <v>-1.1986875802875163E-3</v>
      </c>
      <c r="E10" s="156">
        <v>15389860</v>
      </c>
      <c r="F10" s="157">
        <v>15290109</v>
      </c>
      <c r="G10" s="72">
        <f t="shared" ref="G10" si="7">(E10/F10-1)</f>
        <v>6.5238907060767293E-3</v>
      </c>
      <c r="H10" s="34">
        <f t="shared" si="1"/>
        <v>1211728</v>
      </c>
      <c r="I10" s="31">
        <v>1331403</v>
      </c>
      <c r="J10" s="34">
        <v>1134408</v>
      </c>
      <c r="K10" s="39">
        <v>1126683</v>
      </c>
      <c r="L10" s="156">
        <v>7725</v>
      </c>
      <c r="M10" s="164">
        <v>96708</v>
      </c>
      <c r="N10" s="165">
        <v>318049</v>
      </c>
      <c r="O10" s="164">
        <v>366122</v>
      </c>
      <c r="P10" s="156">
        <v>8100503</v>
      </c>
      <c r="Q10" s="157">
        <v>8362945</v>
      </c>
      <c r="R10" s="49">
        <f t="shared" si="2"/>
        <v>-3.1381528875294551E-2</v>
      </c>
      <c r="S10" s="52">
        <v>0.72</v>
      </c>
      <c r="T10" s="53">
        <v>0.74</v>
      </c>
      <c r="U10" s="60">
        <f t="shared" si="3"/>
        <v>14.004167395530869</v>
      </c>
      <c r="V10" s="61">
        <f t="shared" si="3"/>
        <v>13.472323445867454</v>
      </c>
      <c r="W10" s="156">
        <v>9800765</v>
      </c>
      <c r="X10" s="157">
        <v>9999941</v>
      </c>
      <c r="Y10" s="169">
        <f t="shared" si="4"/>
        <v>-1.9917717514533306E-2</v>
      </c>
      <c r="Z10" s="156">
        <v>7072322</v>
      </c>
      <c r="AA10" s="157">
        <v>5946624</v>
      </c>
      <c r="AB10" s="68">
        <f t="shared" si="5"/>
        <v>0.18930034924017392</v>
      </c>
      <c r="AC10" s="156">
        <v>2381290</v>
      </c>
      <c r="AD10" s="164">
        <v>2190266</v>
      </c>
      <c r="AE10" s="34">
        <v>1788725</v>
      </c>
      <c r="AF10" s="39">
        <v>1514942</v>
      </c>
      <c r="AG10" s="34">
        <v>474647</v>
      </c>
      <c r="AH10" s="2">
        <v>694036</v>
      </c>
      <c r="AI10" s="49">
        <f t="shared" si="6"/>
        <v>-0.31610608095257309</v>
      </c>
      <c r="AJ10" s="76">
        <v>80</v>
      </c>
      <c r="AK10" s="75">
        <v>78.099999999999994</v>
      </c>
      <c r="AL10" s="77">
        <v>8.3000000000000007</v>
      </c>
      <c r="AM10" s="53">
        <v>8.1</v>
      </c>
    </row>
    <row r="11" spans="1:39" ht="20.100000000000001" customHeight="1">
      <c r="A11" s="100" t="s">
        <v>24</v>
      </c>
      <c r="B11" s="156">
        <v>24700637</v>
      </c>
      <c r="C11" s="157">
        <v>26503147</v>
      </c>
      <c r="D11" s="44">
        <f t="shared" si="0"/>
        <v>-6.8011168635935926E-2</v>
      </c>
      <c r="E11" s="156">
        <v>23680960</v>
      </c>
      <c r="F11" s="157">
        <v>25273857</v>
      </c>
      <c r="G11" s="49">
        <f>(E11/F11-1)</f>
        <v>-6.3025481231455904E-2</v>
      </c>
      <c r="H11" s="34">
        <f t="shared" si="1"/>
        <v>1019677</v>
      </c>
      <c r="I11" s="31">
        <v>1229290</v>
      </c>
      <c r="J11" s="34">
        <v>779333</v>
      </c>
      <c r="K11" s="39">
        <v>914085</v>
      </c>
      <c r="L11" s="156">
        <v>-134752</v>
      </c>
      <c r="M11" s="164">
        <v>283708</v>
      </c>
      <c r="N11" s="165">
        <v>-132980</v>
      </c>
      <c r="O11" s="164">
        <v>285181</v>
      </c>
      <c r="P11" s="156">
        <v>12941290</v>
      </c>
      <c r="Q11" s="157">
        <v>13560983</v>
      </c>
      <c r="R11" s="49">
        <f t="shared" si="2"/>
        <v>-4.569676106813203E-2</v>
      </c>
      <c r="S11" s="52">
        <v>0.63</v>
      </c>
      <c r="T11" s="53">
        <v>0.65</v>
      </c>
      <c r="U11" s="60">
        <f t="shared" si="3"/>
        <v>6.022065806422698</v>
      </c>
      <c r="V11" s="61">
        <f t="shared" si="3"/>
        <v>6.7405511827571791</v>
      </c>
      <c r="W11" s="156">
        <v>31018583</v>
      </c>
      <c r="X11" s="157">
        <v>31343066</v>
      </c>
      <c r="Y11" s="169">
        <f t="shared" si="4"/>
        <v>-1.0352624724077719E-2</v>
      </c>
      <c r="Z11" s="156">
        <v>3671369</v>
      </c>
      <c r="AA11" s="157">
        <v>3679016</v>
      </c>
      <c r="AB11" s="44">
        <f t="shared" si="5"/>
        <v>-2.0785449152708191E-3</v>
      </c>
      <c r="AC11" s="156">
        <v>1751096</v>
      </c>
      <c r="AD11" s="164">
        <v>1749324</v>
      </c>
      <c r="AE11" s="34">
        <v>537160</v>
      </c>
      <c r="AF11" s="39">
        <v>537106</v>
      </c>
      <c r="AG11" s="34">
        <v>733872</v>
      </c>
      <c r="AH11" s="2">
        <v>1102091</v>
      </c>
      <c r="AI11" s="49">
        <f t="shared" si="6"/>
        <v>-0.33410943379448699</v>
      </c>
      <c r="AJ11" s="76">
        <v>89.4</v>
      </c>
      <c r="AK11" s="75">
        <v>84.8</v>
      </c>
      <c r="AL11" s="77">
        <v>15.7</v>
      </c>
      <c r="AM11" s="53">
        <v>15.4</v>
      </c>
    </row>
    <row r="12" spans="1:39" ht="20.100000000000001" customHeight="1">
      <c r="A12" s="100" t="s">
        <v>25</v>
      </c>
      <c r="B12" s="156">
        <v>24137213</v>
      </c>
      <c r="C12" s="157">
        <v>25851315</v>
      </c>
      <c r="D12" s="44">
        <f t="shared" si="0"/>
        <v>-6.6306182103308853E-2</v>
      </c>
      <c r="E12" s="156">
        <v>22011121</v>
      </c>
      <c r="F12" s="157">
        <v>23740200</v>
      </c>
      <c r="G12" s="49">
        <f t="shared" ref="G12" si="8">(E12/F12-1)</f>
        <v>-7.2833379668242104E-2</v>
      </c>
      <c r="H12" s="34">
        <f t="shared" si="1"/>
        <v>2126092</v>
      </c>
      <c r="I12" s="31">
        <v>2111115</v>
      </c>
      <c r="J12" s="34">
        <v>2007852</v>
      </c>
      <c r="K12" s="39">
        <v>1919547</v>
      </c>
      <c r="L12" s="156">
        <v>88305</v>
      </c>
      <c r="M12" s="164">
        <v>398601</v>
      </c>
      <c r="N12" s="165">
        <v>88405</v>
      </c>
      <c r="O12" s="164">
        <v>948671</v>
      </c>
      <c r="P12" s="156">
        <v>13860109</v>
      </c>
      <c r="Q12" s="157">
        <v>14190229</v>
      </c>
      <c r="R12" s="49">
        <f t="shared" si="2"/>
        <v>-2.3263895177449201E-2</v>
      </c>
      <c r="S12" s="52">
        <v>0.56999999999999995</v>
      </c>
      <c r="T12" s="53">
        <v>0.57999999999999996</v>
      </c>
      <c r="U12" s="60">
        <f t="shared" si="3"/>
        <v>14.486552739231703</v>
      </c>
      <c r="V12" s="61">
        <f t="shared" si="3"/>
        <v>13.527244697742368</v>
      </c>
      <c r="W12" s="156">
        <v>20854457</v>
      </c>
      <c r="X12" s="157">
        <v>22349551</v>
      </c>
      <c r="Y12" s="169">
        <f t="shared" si="4"/>
        <v>-6.6895930034567619E-2</v>
      </c>
      <c r="Z12" s="156">
        <v>6698999</v>
      </c>
      <c r="AA12" s="157">
        <v>6443458</v>
      </c>
      <c r="AB12" s="68">
        <f t="shared" si="5"/>
        <v>3.9658984352811899E-2</v>
      </c>
      <c r="AC12" s="156">
        <v>2711943</v>
      </c>
      <c r="AD12" s="164">
        <v>2711843</v>
      </c>
      <c r="AE12" s="34">
        <v>973719</v>
      </c>
      <c r="AF12" s="39">
        <v>973281</v>
      </c>
      <c r="AG12" s="34">
        <v>2535994</v>
      </c>
      <c r="AH12" s="2">
        <v>2212676</v>
      </c>
      <c r="AI12" s="72">
        <f t="shared" si="6"/>
        <v>0.14612080575737263</v>
      </c>
      <c r="AJ12" s="76">
        <v>92</v>
      </c>
      <c r="AK12" s="75">
        <v>90.6</v>
      </c>
      <c r="AL12" s="77">
        <v>13.8</v>
      </c>
      <c r="AM12" s="53">
        <v>14.7</v>
      </c>
    </row>
    <row r="13" spans="1:39" ht="20.100000000000001" customHeight="1">
      <c r="A13" s="100" t="s">
        <v>26</v>
      </c>
      <c r="B13" s="156">
        <v>15703178</v>
      </c>
      <c r="C13" s="157">
        <v>16542461</v>
      </c>
      <c r="D13" s="44">
        <f t="shared" si="0"/>
        <v>-5.0735075029041954E-2</v>
      </c>
      <c r="E13" s="156">
        <v>15198822</v>
      </c>
      <c r="F13" s="157">
        <v>15570213</v>
      </c>
      <c r="G13" s="49">
        <f>(E13/F13-1)</f>
        <v>-2.3852660204455756E-2</v>
      </c>
      <c r="H13" s="34">
        <f t="shared" si="1"/>
        <v>504356</v>
      </c>
      <c r="I13" s="31">
        <v>972248</v>
      </c>
      <c r="J13" s="34">
        <v>481255</v>
      </c>
      <c r="K13" s="39">
        <v>955736</v>
      </c>
      <c r="L13" s="156">
        <v>-474481</v>
      </c>
      <c r="M13" s="164">
        <v>630653</v>
      </c>
      <c r="N13" s="165">
        <v>16436</v>
      </c>
      <c r="O13" s="164">
        <v>848463</v>
      </c>
      <c r="P13" s="156">
        <v>8929323</v>
      </c>
      <c r="Q13" s="157">
        <v>9166306</v>
      </c>
      <c r="R13" s="49">
        <f t="shared" si="2"/>
        <v>-2.5853708134989217E-2</v>
      </c>
      <c r="S13" s="52">
        <v>0.56999999999999995</v>
      </c>
      <c r="T13" s="53">
        <v>0.59</v>
      </c>
      <c r="U13" s="60">
        <f t="shared" si="3"/>
        <v>5.3896023248347049</v>
      </c>
      <c r="V13" s="61">
        <f t="shared" si="3"/>
        <v>10.4266211492394</v>
      </c>
      <c r="W13" s="156">
        <v>17445414</v>
      </c>
      <c r="X13" s="157">
        <v>18278891</v>
      </c>
      <c r="Y13" s="169">
        <f t="shared" si="4"/>
        <v>-4.5597788180913201E-2</v>
      </c>
      <c r="Z13" s="156">
        <v>2133694</v>
      </c>
      <c r="AA13" s="157">
        <v>1110871</v>
      </c>
      <c r="AB13" s="68">
        <f t="shared" si="5"/>
        <v>0.92073967184308536</v>
      </c>
      <c r="AC13" s="156">
        <v>1221406</v>
      </c>
      <c r="AD13" s="164">
        <v>730489</v>
      </c>
      <c r="AE13" s="34">
        <v>272549</v>
      </c>
      <c r="AF13" s="39">
        <v>125535</v>
      </c>
      <c r="AG13" s="34">
        <v>2953673</v>
      </c>
      <c r="AH13" s="2">
        <v>3378532</v>
      </c>
      <c r="AI13" s="49">
        <f t="shared" si="6"/>
        <v>-0.12575254578023831</v>
      </c>
      <c r="AJ13" s="74">
        <v>86.2</v>
      </c>
      <c r="AK13" s="75">
        <v>82.2</v>
      </c>
      <c r="AL13" s="77">
        <v>12.4</v>
      </c>
      <c r="AM13" s="53">
        <v>12.6</v>
      </c>
    </row>
    <row r="14" spans="1:39" ht="20.100000000000001" customHeight="1">
      <c r="A14" s="100" t="s">
        <v>27</v>
      </c>
      <c r="B14" s="156">
        <v>38031321</v>
      </c>
      <c r="C14" s="157">
        <v>38887528</v>
      </c>
      <c r="D14" s="44">
        <f t="shared" si="0"/>
        <v>-2.201752191602413E-2</v>
      </c>
      <c r="E14" s="156">
        <v>35550460</v>
      </c>
      <c r="F14" s="157">
        <v>36711101</v>
      </c>
      <c r="G14" s="49">
        <f t="shared" ref="G14" si="9">(E14/F14-1)</f>
        <v>-3.1615532315416028E-2</v>
      </c>
      <c r="H14" s="34">
        <f t="shared" si="1"/>
        <v>2480861</v>
      </c>
      <c r="I14" s="31">
        <v>2176427</v>
      </c>
      <c r="J14" s="34">
        <v>2350733</v>
      </c>
      <c r="K14" s="39">
        <v>2060328</v>
      </c>
      <c r="L14" s="156">
        <v>290405</v>
      </c>
      <c r="M14" s="164">
        <v>618748</v>
      </c>
      <c r="N14" s="165">
        <v>278115</v>
      </c>
      <c r="O14" s="164">
        <v>684560</v>
      </c>
      <c r="P14" s="156">
        <v>21470858</v>
      </c>
      <c r="Q14" s="157">
        <v>22305160</v>
      </c>
      <c r="R14" s="49">
        <f t="shared" si="2"/>
        <v>-3.7403990825441324E-2</v>
      </c>
      <c r="S14" s="52">
        <v>0.34</v>
      </c>
      <c r="T14" s="53">
        <v>0.34</v>
      </c>
      <c r="U14" s="60">
        <f t="shared" si="3"/>
        <v>10.948481891128898</v>
      </c>
      <c r="V14" s="61">
        <f t="shared" si="3"/>
        <v>9.2370016623956062</v>
      </c>
      <c r="W14" s="156">
        <v>38621253</v>
      </c>
      <c r="X14" s="157">
        <v>41004028</v>
      </c>
      <c r="Y14" s="169">
        <f t="shared" si="4"/>
        <v>-5.8110754387349473E-2</v>
      </c>
      <c r="Z14" s="156">
        <v>25520160</v>
      </c>
      <c r="AA14" s="157">
        <v>25101332</v>
      </c>
      <c r="AB14" s="68">
        <f t="shared" si="5"/>
        <v>1.6685489040979995E-2</v>
      </c>
      <c r="AC14" s="156">
        <v>3501373</v>
      </c>
      <c r="AD14" s="164">
        <v>3513663</v>
      </c>
      <c r="AE14" s="34">
        <v>6285087</v>
      </c>
      <c r="AF14" s="39">
        <v>6292949</v>
      </c>
      <c r="AG14" s="34">
        <v>4417601</v>
      </c>
      <c r="AH14" s="2">
        <v>3283239</v>
      </c>
      <c r="AI14" s="72">
        <f t="shared" si="6"/>
        <v>0.34550089104082882</v>
      </c>
      <c r="AJ14" s="74">
        <v>90.6</v>
      </c>
      <c r="AK14" s="75">
        <v>89.7</v>
      </c>
      <c r="AL14" s="77">
        <v>18.5</v>
      </c>
      <c r="AM14" s="53">
        <v>17.7</v>
      </c>
    </row>
    <row r="15" spans="1:39" ht="20.100000000000001" customHeight="1">
      <c r="A15" s="100" t="s">
        <v>28</v>
      </c>
      <c r="B15" s="156">
        <v>42784390</v>
      </c>
      <c r="C15" s="157">
        <v>47932687</v>
      </c>
      <c r="D15" s="44">
        <f t="shared" si="0"/>
        <v>-0.10740680988737394</v>
      </c>
      <c r="E15" s="156">
        <v>40960565</v>
      </c>
      <c r="F15" s="157">
        <v>45617480</v>
      </c>
      <c r="G15" s="49">
        <f>(E15/F15-1)</f>
        <v>-0.10208619590560464</v>
      </c>
      <c r="H15" s="34">
        <f t="shared" si="1"/>
        <v>1823825</v>
      </c>
      <c r="I15" s="31">
        <v>2315207</v>
      </c>
      <c r="J15" s="34">
        <v>1536673</v>
      </c>
      <c r="K15" s="39">
        <v>1791436</v>
      </c>
      <c r="L15" s="156">
        <v>-254763</v>
      </c>
      <c r="M15" s="164">
        <v>460784</v>
      </c>
      <c r="N15" s="165">
        <v>910519</v>
      </c>
      <c r="O15" s="164">
        <v>476014</v>
      </c>
      <c r="P15" s="156">
        <v>25703382</v>
      </c>
      <c r="Q15" s="157">
        <v>26142361</v>
      </c>
      <c r="R15" s="49">
        <f>(P15/Q15-1)</f>
        <v>-1.6791865126489558E-2</v>
      </c>
      <c r="S15" s="52">
        <v>0.66</v>
      </c>
      <c r="T15" s="53">
        <v>0.67</v>
      </c>
      <c r="U15" s="60">
        <f t="shared" si="3"/>
        <v>5.9784856327466951</v>
      </c>
      <c r="V15" s="61">
        <f t="shared" si="3"/>
        <v>6.8526174816421523</v>
      </c>
      <c r="W15" s="156">
        <v>58137260</v>
      </c>
      <c r="X15" s="157">
        <v>62846267</v>
      </c>
      <c r="Y15" s="169">
        <f t="shared" si="4"/>
        <v>-7.4928985042182372E-2</v>
      </c>
      <c r="Z15" s="156">
        <v>11564665</v>
      </c>
      <c r="AA15" s="157">
        <v>11315213</v>
      </c>
      <c r="AB15" s="68">
        <f t="shared" si="5"/>
        <v>2.2045718450019347E-2</v>
      </c>
      <c r="AC15" s="156">
        <v>4583961</v>
      </c>
      <c r="AD15" s="164">
        <v>4567706</v>
      </c>
      <c r="AE15" s="34">
        <v>1763391</v>
      </c>
      <c r="AF15" s="39">
        <v>1762997</v>
      </c>
      <c r="AG15" s="34">
        <v>6665951</v>
      </c>
      <c r="AH15" s="2">
        <v>8184403</v>
      </c>
      <c r="AI15" s="49">
        <f t="shared" si="6"/>
        <v>-0.18552996473902861</v>
      </c>
      <c r="AJ15" s="74">
        <v>88.9</v>
      </c>
      <c r="AK15" s="75">
        <v>86.7</v>
      </c>
      <c r="AL15" s="77">
        <v>17.2</v>
      </c>
      <c r="AM15" s="53">
        <v>16.8</v>
      </c>
    </row>
    <row r="16" spans="1:39" s="10" customFormat="1" ht="20.100000000000001" customHeight="1">
      <c r="A16" s="101" t="s">
        <v>29</v>
      </c>
      <c r="B16" s="158">
        <f>SUM(B6:B15)</f>
        <v>474679387</v>
      </c>
      <c r="C16" s="159">
        <f t="shared" ref="C16:AH16" si="10">SUM(C6:C15)</f>
        <v>496223280</v>
      </c>
      <c r="D16" s="46">
        <f>B16/C16-1</f>
        <v>-4.3415724066795058E-2</v>
      </c>
      <c r="E16" s="158">
        <f>SUM(E6:E15)</f>
        <v>454892104</v>
      </c>
      <c r="F16" s="159">
        <f t="shared" si="10"/>
        <v>476090232</v>
      </c>
      <c r="G16" s="46">
        <f>E16/F16-1</f>
        <v>-4.4525441975461488E-2</v>
      </c>
      <c r="H16" s="35">
        <f t="shared" si="1"/>
        <v>19787283</v>
      </c>
      <c r="I16" s="32">
        <v>20133048</v>
      </c>
      <c r="J16" s="35">
        <f>SUM(J6:J15)</f>
        <v>16295530</v>
      </c>
      <c r="K16" s="40">
        <f t="shared" si="10"/>
        <v>15749510</v>
      </c>
      <c r="L16" s="158">
        <f>SUM(L6:L15)</f>
        <v>546020</v>
      </c>
      <c r="M16" s="166">
        <f t="shared" si="10"/>
        <v>1973939</v>
      </c>
      <c r="N16" s="158">
        <f t="shared" si="10"/>
        <v>3996613</v>
      </c>
      <c r="O16" s="166">
        <f t="shared" si="10"/>
        <v>7178457</v>
      </c>
      <c r="P16" s="158">
        <f t="shared" si="10"/>
        <v>257499480</v>
      </c>
      <c r="Q16" s="159">
        <f t="shared" si="10"/>
        <v>264496408</v>
      </c>
      <c r="R16" s="50">
        <f>(P16/Q16-1)</f>
        <v>-2.6453773239899725E-2</v>
      </c>
      <c r="S16" s="54">
        <f>AVERAGE(S6:S15)</f>
        <v>0.61599999999999999</v>
      </c>
      <c r="T16" s="55">
        <f>AVERAGE(T6:T15)</f>
        <v>0.627</v>
      </c>
      <c r="U16" s="62">
        <f>AVERAGE(U6:U15)</f>
        <v>8.6541835131654388</v>
      </c>
      <c r="V16" s="63">
        <f>AVERAGE(V6:V15)</f>
        <v>8.7926433237155823</v>
      </c>
      <c r="W16" s="158">
        <f>SUM(W6:W15)</f>
        <v>546393254</v>
      </c>
      <c r="X16" s="159">
        <f t="shared" si="10"/>
        <v>566964296</v>
      </c>
      <c r="Y16" s="171">
        <f>W16/X16-1</f>
        <v>-3.6282782081924925E-2</v>
      </c>
      <c r="Z16" s="158">
        <f t="shared" si="10"/>
        <v>107996977</v>
      </c>
      <c r="AA16" s="159">
        <f t="shared" si="10"/>
        <v>99078300</v>
      </c>
      <c r="AB16" s="69">
        <f>Z16/AA16-1</f>
        <v>9.0016451634717276E-2</v>
      </c>
      <c r="AC16" s="158">
        <f t="shared" si="10"/>
        <v>33262711</v>
      </c>
      <c r="AD16" s="166">
        <f t="shared" si="10"/>
        <v>31869241</v>
      </c>
      <c r="AE16" s="35">
        <f t="shared" si="10"/>
        <v>26971887</v>
      </c>
      <c r="AF16" s="40">
        <f t="shared" si="10"/>
        <v>22735872</v>
      </c>
      <c r="AG16" s="35">
        <f t="shared" si="10"/>
        <v>72740360</v>
      </c>
      <c r="AH16" s="4">
        <f t="shared" si="10"/>
        <v>84525521</v>
      </c>
      <c r="AI16" s="50">
        <f>AG16/AH16-1</f>
        <v>-0.139427250617006</v>
      </c>
      <c r="AJ16" s="62">
        <f>AVERAGE(AJ6:AJ15)</f>
        <v>87.84</v>
      </c>
      <c r="AK16" s="63">
        <f>AVERAGE(AK6:AK15)</f>
        <v>84.570000000000022</v>
      </c>
      <c r="AL16" s="62">
        <f>AVERAGE(AL6:AL15)</f>
        <v>14.739999999999998</v>
      </c>
      <c r="AM16" s="63">
        <f>AVERAGE(AM6:AM15)</f>
        <v>14.530000000000001</v>
      </c>
    </row>
    <row r="17" spans="1:39" ht="20.100000000000001" customHeight="1">
      <c r="A17" s="102" t="s">
        <v>30</v>
      </c>
      <c r="B17" s="156">
        <v>2161891</v>
      </c>
      <c r="C17" s="157">
        <v>2303382</v>
      </c>
      <c r="D17" s="44">
        <f>B17/C17-1</f>
        <v>-6.1427500952946579E-2</v>
      </c>
      <c r="E17" s="156">
        <v>1923995</v>
      </c>
      <c r="F17" s="157">
        <v>2083511</v>
      </c>
      <c r="G17" s="49">
        <f>(E17/F17-1)</f>
        <v>-7.6561150865054217E-2</v>
      </c>
      <c r="H17" s="34">
        <f t="shared" si="1"/>
        <v>237896</v>
      </c>
      <c r="I17" s="31">
        <v>219871</v>
      </c>
      <c r="J17" s="34">
        <v>219593</v>
      </c>
      <c r="K17" s="39">
        <v>197261</v>
      </c>
      <c r="L17" s="156">
        <v>22332</v>
      </c>
      <c r="M17" s="164">
        <v>84932</v>
      </c>
      <c r="N17" s="165">
        <v>22332</v>
      </c>
      <c r="O17" s="164">
        <v>184932</v>
      </c>
      <c r="P17" s="156">
        <v>1293885</v>
      </c>
      <c r="Q17" s="157">
        <v>1339302</v>
      </c>
      <c r="R17" s="49">
        <f>(P17/Q17-1)</f>
        <v>-3.391094764287661E-2</v>
      </c>
      <c r="S17" s="52">
        <v>0.34</v>
      </c>
      <c r="T17" s="53">
        <v>0.35</v>
      </c>
      <c r="U17" s="60">
        <f t="shared" si="3"/>
        <v>16.971601031003527</v>
      </c>
      <c r="V17" s="61">
        <f t="shared" si="3"/>
        <v>14.728642233043779</v>
      </c>
      <c r="W17" s="156">
        <v>1868859</v>
      </c>
      <c r="X17" s="157">
        <v>1979774</v>
      </c>
      <c r="Y17" s="169">
        <f t="shared" si="4"/>
        <v>-5.6024071434416234E-2</v>
      </c>
      <c r="Z17" s="156">
        <v>816518</v>
      </c>
      <c r="AA17" s="157">
        <v>762870</v>
      </c>
      <c r="AB17" s="68">
        <f>Z17/AA17-1</f>
        <v>7.032390839854763E-2</v>
      </c>
      <c r="AC17" s="156">
        <v>755000</v>
      </c>
      <c r="AD17" s="164">
        <v>705000</v>
      </c>
      <c r="AE17" s="34">
        <v>5356</v>
      </c>
      <c r="AF17" s="39">
        <v>5356</v>
      </c>
      <c r="AG17" s="34">
        <v>2260</v>
      </c>
      <c r="AH17" s="2">
        <v>3143</v>
      </c>
      <c r="AI17" s="49">
        <f>AG17/AH17-1</f>
        <v>-0.28094177537384668</v>
      </c>
      <c r="AJ17" s="60">
        <v>82.7</v>
      </c>
      <c r="AK17" s="75">
        <v>75.5</v>
      </c>
      <c r="AL17" s="77">
        <v>10.4</v>
      </c>
      <c r="AM17" s="53">
        <v>10.1</v>
      </c>
    </row>
    <row r="18" spans="1:39" ht="20.100000000000001" customHeight="1">
      <c r="A18" s="102" t="s">
        <v>31</v>
      </c>
      <c r="B18" s="156">
        <v>11179042</v>
      </c>
      <c r="C18" s="157">
        <v>11533496</v>
      </c>
      <c r="D18" s="44">
        <f t="shared" ref="D18:D20" si="11">B18/C18-1</f>
        <v>-3.0732572326725549E-2</v>
      </c>
      <c r="E18" s="156">
        <v>10870037</v>
      </c>
      <c r="F18" s="157">
        <v>11142316</v>
      </c>
      <c r="G18" s="49">
        <f t="shared" ref="G18:G21" si="12">(E18/F18-1)</f>
        <v>-2.443648160759393E-2</v>
      </c>
      <c r="H18" s="34">
        <f t="shared" si="1"/>
        <v>309005</v>
      </c>
      <c r="I18" s="31">
        <v>391180</v>
      </c>
      <c r="J18" s="34">
        <v>282121</v>
      </c>
      <c r="K18" s="39">
        <v>330958</v>
      </c>
      <c r="L18" s="156">
        <v>-48837</v>
      </c>
      <c r="M18" s="164">
        <v>17365</v>
      </c>
      <c r="N18" s="165">
        <v>-46813</v>
      </c>
      <c r="O18" s="164">
        <v>17414</v>
      </c>
      <c r="P18" s="156">
        <v>6391677</v>
      </c>
      <c r="Q18" s="157">
        <v>6641722</v>
      </c>
      <c r="R18" s="49">
        <f t="shared" ref="R18:R21" si="13">(P18/Q18-1)</f>
        <v>-3.7647616085105695E-2</v>
      </c>
      <c r="S18" s="52">
        <v>0.45</v>
      </c>
      <c r="T18" s="53">
        <v>0.46</v>
      </c>
      <c r="U18" s="60">
        <f t="shared" si="3"/>
        <v>4.4138807389672543</v>
      </c>
      <c r="V18" s="61">
        <f t="shared" si="3"/>
        <v>4.983014947027292</v>
      </c>
      <c r="W18" s="156">
        <v>7701072</v>
      </c>
      <c r="X18" s="157">
        <v>8001498</v>
      </c>
      <c r="Y18" s="169">
        <f t="shared" si="4"/>
        <v>-3.7546219470404152E-2</v>
      </c>
      <c r="Z18" s="156">
        <v>3562022</v>
      </c>
      <c r="AA18" s="157">
        <v>3277258</v>
      </c>
      <c r="AB18" s="68">
        <f t="shared" ref="AB18:AB21" si="14">Z18/AA18-1</f>
        <v>8.6890931382271441E-2</v>
      </c>
      <c r="AC18" s="156">
        <v>1282318</v>
      </c>
      <c r="AD18" s="164">
        <v>1280293</v>
      </c>
      <c r="AE18" s="34">
        <v>805620</v>
      </c>
      <c r="AF18" s="39">
        <v>805605</v>
      </c>
      <c r="AG18" s="34">
        <v>310545</v>
      </c>
      <c r="AH18" s="2">
        <v>172649</v>
      </c>
      <c r="AI18" s="72">
        <f t="shared" ref="AI18:AI21" si="15">AG18/AH18-1</f>
        <v>0.79870720363280423</v>
      </c>
      <c r="AJ18" s="60">
        <v>89</v>
      </c>
      <c r="AK18" s="75">
        <v>84.6</v>
      </c>
      <c r="AL18" s="77">
        <v>10.9</v>
      </c>
      <c r="AM18" s="53">
        <v>10.9</v>
      </c>
    </row>
    <row r="19" spans="1:39" ht="20.100000000000001" customHeight="1">
      <c r="A19" s="102" t="s">
        <v>32</v>
      </c>
      <c r="B19" s="156">
        <v>13706755</v>
      </c>
      <c r="C19" s="157">
        <v>14866835</v>
      </c>
      <c r="D19" s="44">
        <f t="shared" si="11"/>
        <v>-7.8031403456081949E-2</v>
      </c>
      <c r="E19" s="156">
        <v>13040496</v>
      </c>
      <c r="F19" s="157">
        <v>14183102</v>
      </c>
      <c r="G19" s="49">
        <f t="shared" si="12"/>
        <v>-8.0561078951557952E-2</v>
      </c>
      <c r="H19" s="34">
        <f t="shared" si="1"/>
        <v>666259</v>
      </c>
      <c r="I19" s="31">
        <v>683733</v>
      </c>
      <c r="J19" s="34">
        <v>482245</v>
      </c>
      <c r="K19" s="39">
        <v>571904</v>
      </c>
      <c r="L19" s="156">
        <v>-89659</v>
      </c>
      <c r="M19" s="164">
        <v>-60876</v>
      </c>
      <c r="N19" s="165">
        <v>328385</v>
      </c>
      <c r="O19" s="164">
        <v>475817</v>
      </c>
      <c r="P19" s="156">
        <v>7683984</v>
      </c>
      <c r="Q19" s="157">
        <v>7972630</v>
      </c>
      <c r="R19" s="49">
        <f t="shared" si="13"/>
        <v>-3.6204615039202914E-2</v>
      </c>
      <c r="S19" s="52">
        <v>0.47</v>
      </c>
      <c r="T19" s="53">
        <v>0.47</v>
      </c>
      <c r="U19" s="60">
        <f t="shared" si="3"/>
        <v>6.2759761082271908</v>
      </c>
      <c r="V19" s="61">
        <f t="shared" si="3"/>
        <v>7.1733417956182581</v>
      </c>
      <c r="W19" s="156">
        <v>8711673</v>
      </c>
      <c r="X19" s="157">
        <v>9556135</v>
      </c>
      <c r="Y19" s="169">
        <f t="shared" si="4"/>
        <v>-8.8368571603477775E-2</v>
      </c>
      <c r="Z19" s="156">
        <v>4854673</v>
      </c>
      <c r="AA19" s="157">
        <v>4593291</v>
      </c>
      <c r="AB19" s="68">
        <f t="shared" si="14"/>
        <v>5.6905168864763933E-2</v>
      </c>
      <c r="AC19" s="156">
        <v>1215343</v>
      </c>
      <c r="AD19" s="164">
        <v>1215341</v>
      </c>
      <c r="AE19" s="34">
        <v>633408</v>
      </c>
      <c r="AF19" s="39">
        <v>653285</v>
      </c>
      <c r="AG19" s="34">
        <v>1623227</v>
      </c>
      <c r="AH19" s="2">
        <v>1393798</v>
      </c>
      <c r="AI19" s="72">
        <f t="shared" si="15"/>
        <v>0.16460706644721834</v>
      </c>
      <c r="AJ19" s="60">
        <v>83.6</v>
      </c>
      <c r="AK19" s="75">
        <v>80.599999999999994</v>
      </c>
      <c r="AL19" s="77">
        <v>12.1</v>
      </c>
      <c r="AM19" s="53">
        <v>11.8</v>
      </c>
    </row>
    <row r="20" spans="1:39" ht="20.100000000000001" customHeight="1">
      <c r="A20" s="102" t="s">
        <v>33</v>
      </c>
      <c r="B20" s="156">
        <v>12759672</v>
      </c>
      <c r="C20" s="157">
        <v>13999673</v>
      </c>
      <c r="D20" s="44">
        <f t="shared" si="11"/>
        <v>-8.8573568825500382E-2</v>
      </c>
      <c r="E20" s="156">
        <v>12263644</v>
      </c>
      <c r="F20" s="157">
        <v>13515533</v>
      </c>
      <c r="G20" s="49">
        <f t="shared" si="12"/>
        <v>-9.2625943793707588E-2</v>
      </c>
      <c r="H20" s="34">
        <f t="shared" si="1"/>
        <v>496028</v>
      </c>
      <c r="I20" s="31">
        <v>484140</v>
      </c>
      <c r="J20" s="34">
        <v>410131</v>
      </c>
      <c r="K20" s="39">
        <v>454570</v>
      </c>
      <c r="L20" s="156">
        <v>-44439</v>
      </c>
      <c r="M20" s="164">
        <v>-45276</v>
      </c>
      <c r="N20" s="165">
        <v>-43991</v>
      </c>
      <c r="O20" s="164">
        <v>-4774</v>
      </c>
      <c r="P20" s="156">
        <v>7066150</v>
      </c>
      <c r="Q20" s="157">
        <v>7398515</v>
      </c>
      <c r="R20" s="49">
        <f t="shared" si="13"/>
        <v>-4.4923204183542231E-2</v>
      </c>
      <c r="S20" s="52">
        <v>0.53</v>
      </c>
      <c r="T20" s="53">
        <v>0.54</v>
      </c>
      <c r="U20" s="60">
        <f t="shared" si="3"/>
        <v>5.8041649271526925</v>
      </c>
      <c r="V20" s="61">
        <f t="shared" si="3"/>
        <v>6.1440708033977085</v>
      </c>
      <c r="W20" s="156">
        <v>13462875</v>
      </c>
      <c r="X20" s="157">
        <v>13558856</v>
      </c>
      <c r="Y20" s="169">
        <f t="shared" si="4"/>
        <v>-7.0788420498012483E-3</v>
      </c>
      <c r="Z20" s="156">
        <v>6617926</v>
      </c>
      <c r="AA20" s="157">
        <v>6499301</v>
      </c>
      <c r="AB20" s="68">
        <f t="shared" si="14"/>
        <v>1.8251962787998233E-2</v>
      </c>
      <c r="AC20" s="156">
        <v>1667968</v>
      </c>
      <c r="AD20" s="164">
        <v>1667520</v>
      </c>
      <c r="AE20" s="34">
        <v>2952785</v>
      </c>
      <c r="AF20" s="39">
        <v>2782655</v>
      </c>
      <c r="AG20" s="34">
        <v>294748</v>
      </c>
      <c r="AH20" s="2">
        <v>437087</v>
      </c>
      <c r="AI20" s="49">
        <f t="shared" si="15"/>
        <v>-0.32565370280973815</v>
      </c>
      <c r="AJ20" s="77">
        <v>85.9</v>
      </c>
      <c r="AK20" s="75">
        <v>81.3</v>
      </c>
      <c r="AL20" s="77">
        <v>16.8</v>
      </c>
      <c r="AM20" s="53">
        <v>15.5</v>
      </c>
    </row>
    <row r="21" spans="1:39" ht="20.100000000000001" customHeight="1">
      <c r="A21" s="102" t="s">
        <v>34</v>
      </c>
      <c r="B21" s="156">
        <v>9655198</v>
      </c>
      <c r="C21" s="157">
        <v>9421372</v>
      </c>
      <c r="D21" s="45">
        <f>B21/C21-1</f>
        <v>2.4818678213746281E-2</v>
      </c>
      <c r="E21" s="156">
        <v>9361125</v>
      </c>
      <c r="F21" s="157">
        <v>9163155</v>
      </c>
      <c r="G21" s="72">
        <f t="shared" si="12"/>
        <v>2.1605003953332647E-2</v>
      </c>
      <c r="H21" s="34">
        <f t="shared" si="1"/>
        <v>294073</v>
      </c>
      <c r="I21" s="31">
        <v>258217</v>
      </c>
      <c r="J21" s="34">
        <v>236992</v>
      </c>
      <c r="K21" s="39">
        <v>246499</v>
      </c>
      <c r="L21" s="156">
        <v>-9507</v>
      </c>
      <c r="M21" s="164">
        <v>-105855</v>
      </c>
      <c r="N21" s="165">
        <v>-37122</v>
      </c>
      <c r="O21" s="164">
        <v>-116087</v>
      </c>
      <c r="P21" s="156">
        <v>5142469</v>
      </c>
      <c r="Q21" s="157">
        <v>5413243</v>
      </c>
      <c r="R21" s="49">
        <f t="shared" si="13"/>
        <v>-5.002066229060842E-2</v>
      </c>
      <c r="S21" s="52">
        <v>0.35</v>
      </c>
      <c r="T21" s="53">
        <v>0.36</v>
      </c>
      <c r="U21" s="60">
        <f t="shared" si="3"/>
        <v>4.6085255934454832</v>
      </c>
      <c r="V21" s="61">
        <f t="shared" si="3"/>
        <v>4.5536289429460304</v>
      </c>
      <c r="W21" s="156">
        <v>9012853</v>
      </c>
      <c r="X21" s="157">
        <v>9311736</v>
      </c>
      <c r="Y21" s="169">
        <f t="shared" si="4"/>
        <v>-3.2097452075531385E-2</v>
      </c>
      <c r="Z21" s="156">
        <v>6385801</v>
      </c>
      <c r="AA21" s="157">
        <v>6484230</v>
      </c>
      <c r="AB21" s="44">
        <f t="shared" si="14"/>
        <v>-1.5179751489382665E-2</v>
      </c>
      <c r="AC21" s="156">
        <v>1391705</v>
      </c>
      <c r="AD21" s="164">
        <v>1419320</v>
      </c>
      <c r="AE21" s="34">
        <v>1303415</v>
      </c>
      <c r="AF21" s="39">
        <v>1419857</v>
      </c>
      <c r="AG21" s="34">
        <v>171891</v>
      </c>
      <c r="AH21" s="2">
        <v>199469</v>
      </c>
      <c r="AI21" s="49">
        <f t="shared" si="15"/>
        <v>-0.1382570725275607</v>
      </c>
      <c r="AJ21" s="77">
        <v>89.9</v>
      </c>
      <c r="AK21" s="75">
        <v>83.2</v>
      </c>
      <c r="AL21" s="60">
        <v>15</v>
      </c>
      <c r="AM21" s="53">
        <v>14.1</v>
      </c>
    </row>
    <row r="22" spans="1:39" s="10" customFormat="1" ht="20.100000000000001" customHeight="1">
      <c r="A22" s="103" t="s">
        <v>35</v>
      </c>
      <c r="B22" s="160">
        <f>SUM(B17:B21)</f>
        <v>49462558</v>
      </c>
      <c r="C22" s="161">
        <f>SUM(C17:C21)</f>
        <v>52124758</v>
      </c>
      <c r="D22" s="47">
        <f t="shared" ref="D22:D23" si="16">B22/C22-1</f>
        <v>-5.1073618413729593E-2</v>
      </c>
      <c r="E22" s="160">
        <f>SUM(E17:E21)</f>
        <v>47459297</v>
      </c>
      <c r="F22" s="161">
        <f>SUM(F17:F21)</f>
        <v>50087617</v>
      </c>
      <c r="G22" s="47">
        <f t="shared" ref="G22" si="17">E22/F22-1</f>
        <v>-5.2474446927670781E-2</v>
      </c>
      <c r="H22" s="36">
        <f t="shared" si="1"/>
        <v>2003261</v>
      </c>
      <c r="I22" s="33">
        <v>2037141</v>
      </c>
      <c r="J22" s="36">
        <f>SUM(J17:J21)</f>
        <v>1631082</v>
      </c>
      <c r="K22" s="41">
        <f>SUM(K17:K21)</f>
        <v>1801192</v>
      </c>
      <c r="L22" s="160">
        <f>SUM(L17:L21)</f>
        <v>-170110</v>
      </c>
      <c r="M22" s="167">
        <v>-109710</v>
      </c>
      <c r="N22" s="160">
        <f>SUM(N17:N21)</f>
        <v>222791</v>
      </c>
      <c r="O22" s="167">
        <f t="shared" ref="O22:P22" si="18">SUM(O17:O21)</f>
        <v>557302</v>
      </c>
      <c r="P22" s="160">
        <f t="shared" si="18"/>
        <v>27578165</v>
      </c>
      <c r="Q22" s="161">
        <v>28765412</v>
      </c>
      <c r="R22" s="109">
        <f t="shared" ref="R22:R23" si="19">P22/Q22-1</f>
        <v>-4.1273422400485704E-2</v>
      </c>
      <c r="S22" s="56">
        <f>AVERAGE(S17:S21)</f>
        <v>0.42800000000000005</v>
      </c>
      <c r="T22" s="57">
        <f>AVERAGE(T17:T21)</f>
        <v>0.43600000000000005</v>
      </c>
      <c r="U22" s="64">
        <f>AVERAGE(U17:U21)</f>
        <v>7.6148296797592296</v>
      </c>
      <c r="V22" s="65">
        <f>AVERAGE(V17:V21)</f>
        <v>7.5165397444066144</v>
      </c>
      <c r="W22" s="160">
        <f>SUM(W17:W21)</f>
        <v>40757332</v>
      </c>
      <c r="X22" s="161">
        <f>SUM(X17:X21)</f>
        <v>42407999</v>
      </c>
      <c r="Y22" s="172">
        <f t="shared" si="4"/>
        <v>-3.8923482336433723E-2</v>
      </c>
      <c r="Z22" s="160">
        <f>SUM(Z17:Z21)</f>
        <v>22236940</v>
      </c>
      <c r="AA22" s="161">
        <v>21616950</v>
      </c>
      <c r="AB22" s="70">
        <f>Z22/AA22-1</f>
        <v>2.8680734331161473E-2</v>
      </c>
      <c r="AC22" s="160">
        <f>SUM(AC17:AC21)</f>
        <v>6312334</v>
      </c>
      <c r="AD22" s="167">
        <v>6287474</v>
      </c>
      <c r="AE22" s="36">
        <f>SUM(AE17:AE21)</f>
        <v>5700584</v>
      </c>
      <c r="AF22" s="41">
        <f>SUM(AF17:AF21)</f>
        <v>5666758</v>
      </c>
      <c r="AG22" s="36">
        <f>SUM(AG17:AG21)</f>
        <v>2402671</v>
      </c>
      <c r="AH22" s="5">
        <f>SUM(AH17:AH21)</f>
        <v>2206146</v>
      </c>
      <c r="AI22" s="73">
        <f>AG22/AH22-1</f>
        <v>8.9080686409693577E-2</v>
      </c>
      <c r="AJ22" s="64">
        <f>AVERAGE(AJ17:AJ21)</f>
        <v>86.22</v>
      </c>
      <c r="AK22" s="65">
        <f>AVERAGE(AK17:AK21)</f>
        <v>81.039999999999992</v>
      </c>
      <c r="AL22" s="64">
        <f>AVERAGE(AL17:AL21)</f>
        <v>13.040000000000001</v>
      </c>
      <c r="AM22" s="65">
        <f>AVERAGE(AM17:AM21)</f>
        <v>12.48</v>
      </c>
    </row>
    <row r="23" spans="1:39" s="10" customFormat="1" ht="20.100000000000001" customHeight="1" thickBot="1">
      <c r="A23" s="104" t="s">
        <v>36</v>
      </c>
      <c r="B23" s="162">
        <f>B16+B22</f>
        <v>524141945</v>
      </c>
      <c r="C23" s="163">
        <f>C16+C22</f>
        <v>548348038</v>
      </c>
      <c r="D23" s="48">
        <f t="shared" si="16"/>
        <v>-4.4143666654279157E-2</v>
      </c>
      <c r="E23" s="162">
        <f>E16+E22</f>
        <v>502351401</v>
      </c>
      <c r="F23" s="163">
        <f>F16+F22</f>
        <v>526177849</v>
      </c>
      <c r="G23" s="48">
        <f>E23/F23-1</f>
        <v>-4.5282119050207292E-2</v>
      </c>
      <c r="H23" s="37">
        <f t="shared" si="1"/>
        <v>21790544</v>
      </c>
      <c r="I23" s="43">
        <v>22170189</v>
      </c>
      <c r="J23" s="37">
        <f>J16+J22</f>
        <v>17926612</v>
      </c>
      <c r="K23" s="42">
        <f t="shared" ref="K23:AF23" si="20">K16+K22</f>
        <v>17550702</v>
      </c>
      <c r="L23" s="162">
        <f t="shared" si="20"/>
        <v>375910</v>
      </c>
      <c r="M23" s="168">
        <f t="shared" si="20"/>
        <v>1864229</v>
      </c>
      <c r="N23" s="162">
        <f t="shared" si="20"/>
        <v>4219404</v>
      </c>
      <c r="O23" s="168">
        <f t="shared" ref="O23" si="21">O16+O22</f>
        <v>7735759</v>
      </c>
      <c r="P23" s="162">
        <f t="shared" ref="P23" si="22">P16+P22</f>
        <v>285077645</v>
      </c>
      <c r="Q23" s="163">
        <f t="shared" si="20"/>
        <v>293261820</v>
      </c>
      <c r="R23" s="51">
        <f t="shared" si="19"/>
        <v>-2.7907400288247564E-2</v>
      </c>
      <c r="S23" s="58">
        <f>AVERAGE(S17:S21,S6:S15)</f>
        <v>0.55333333333333334</v>
      </c>
      <c r="T23" s="59">
        <f>AVERAGE(T17:T21,T6:T15)</f>
        <v>0.56333333333333335</v>
      </c>
      <c r="U23" s="66">
        <f>AVERAGE(U17:U21,U6:U15)</f>
        <v>8.3077322353633694</v>
      </c>
      <c r="V23" s="67">
        <f>AVERAGE(V17:V21,V6:V15)</f>
        <v>8.3672754639459264</v>
      </c>
      <c r="W23" s="162">
        <f>W16+W22</f>
        <v>587150586</v>
      </c>
      <c r="X23" s="163">
        <f t="shared" si="20"/>
        <v>609372295</v>
      </c>
      <c r="Y23" s="173">
        <f>W23/X23-1</f>
        <v>-3.6466556130517858E-2</v>
      </c>
      <c r="Z23" s="162">
        <f t="shared" si="20"/>
        <v>130233917</v>
      </c>
      <c r="AA23" s="163">
        <f t="shared" si="20"/>
        <v>120695250</v>
      </c>
      <c r="AB23" s="71">
        <f>Z23/AA23-1</f>
        <v>7.903100577694655E-2</v>
      </c>
      <c r="AC23" s="162">
        <f t="shared" si="20"/>
        <v>39575045</v>
      </c>
      <c r="AD23" s="168">
        <f t="shared" si="20"/>
        <v>38156715</v>
      </c>
      <c r="AE23" s="37">
        <f t="shared" si="20"/>
        <v>32672471</v>
      </c>
      <c r="AF23" s="42">
        <f t="shared" si="20"/>
        <v>28402630</v>
      </c>
      <c r="AG23" s="37">
        <f>AG16+AG22</f>
        <v>75143031</v>
      </c>
      <c r="AH23" s="38">
        <f t="shared" ref="AH23" si="23">AH16+AH22</f>
        <v>86731667</v>
      </c>
      <c r="AI23" s="51">
        <f>AG23/AH23-1</f>
        <v>-0.13361481914097184</v>
      </c>
      <c r="AJ23" s="66">
        <f>AVERAGE(AJ17:AJ21,AJ6:AJ15)</f>
        <v>87.3</v>
      </c>
      <c r="AK23" s="67">
        <f>AVERAGE(AK17:AK21,AK6:AK15)</f>
        <v>83.393333333333345</v>
      </c>
      <c r="AL23" s="66">
        <f>AVERAGE(AL17:AL21,AL6:AL15)</f>
        <v>14.173333333333334</v>
      </c>
      <c r="AM23" s="67">
        <f>AVERAGE(AM17:AM21,AM6:AM15)</f>
        <v>13.846666666666666</v>
      </c>
    </row>
    <row r="25" spans="1:39">
      <c r="B25" s="1" t="s">
        <v>39</v>
      </c>
      <c r="D25" s="1"/>
      <c r="E25" s="1"/>
      <c r="F25" s="1"/>
      <c r="G25" s="1"/>
      <c r="H25" s="1"/>
      <c r="I25" s="1"/>
      <c r="J25" s="1"/>
      <c r="K25" s="1"/>
      <c r="L25" s="1"/>
    </row>
    <row r="26" spans="1:39">
      <c r="B26" s="1" t="s">
        <v>37</v>
      </c>
      <c r="D26" s="1"/>
      <c r="E26" s="1"/>
      <c r="F26" s="1"/>
      <c r="G26" s="1"/>
      <c r="H26" s="1"/>
      <c r="I26" s="1"/>
      <c r="J26" s="1"/>
      <c r="K26" s="1"/>
      <c r="L26" s="1"/>
    </row>
    <row r="27" spans="1:39">
      <c r="B27" s="1" t="s">
        <v>38</v>
      </c>
      <c r="D27" s="1"/>
      <c r="E27" s="1"/>
      <c r="F27" s="1"/>
      <c r="G27" s="1"/>
      <c r="H27" s="1"/>
      <c r="I27" s="1"/>
      <c r="J27" s="1"/>
      <c r="K27" s="1"/>
      <c r="L27" s="1"/>
    </row>
    <row r="28" spans="1:39">
      <c r="B28" s="1" t="s">
        <v>125</v>
      </c>
      <c r="C28" s="1"/>
      <c r="D28" s="1"/>
      <c r="E28" s="1"/>
      <c r="F28" s="1"/>
    </row>
  </sheetData>
  <mergeCells count="16">
    <mergeCell ref="AE4:AF4"/>
    <mergeCell ref="Z4:AB4"/>
    <mergeCell ref="AG4:AI4"/>
    <mergeCell ref="AJ4:AK4"/>
    <mergeCell ref="AL4:AM4"/>
    <mergeCell ref="P4:R4"/>
    <mergeCell ref="S4:T4"/>
    <mergeCell ref="U4:V4"/>
    <mergeCell ref="W4:Y4"/>
    <mergeCell ref="AC4:AD4"/>
    <mergeCell ref="B4:D4"/>
    <mergeCell ref="N4:O4"/>
    <mergeCell ref="L4:M4"/>
    <mergeCell ref="J4:K4"/>
    <mergeCell ref="H4:I4"/>
    <mergeCell ref="E4:G4"/>
  </mergeCells>
  <phoneticPr fontId="3"/>
  <pageMargins left="0.51181102362204722" right="0.51181102362204722" top="0.55118110236220474" bottom="0.55118110236220474" header="0.31496062992125984" footer="0.31496062992125984"/>
  <pageSetup paperSize="9" fitToWidth="0" orientation="landscape" r:id="rId1"/>
  <colBreaks count="3" manualBreakCount="3">
    <brk id="11" max="27" man="1"/>
    <brk id="20" max="27" man="1"/>
    <brk id="3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1"/>
  <sheetViews>
    <sheetView view="pageBreakPreview" zoomScaleNormal="100" zoomScaleSheetLayoutView="100" workbookViewId="0">
      <pane xSplit="1" topLeftCell="B1" activePane="topRight" state="frozen"/>
      <selection pane="topRight" activeCell="D27" sqref="D27"/>
    </sheetView>
  </sheetViews>
  <sheetFormatPr defaultRowHeight="14.25"/>
  <cols>
    <col min="1" max="1" width="9.625" style="174" customWidth="1"/>
    <col min="2" max="3" width="12.625" customWidth="1"/>
    <col min="4" max="4" width="7.625" customWidth="1"/>
    <col min="5" max="6" width="12.625" customWidth="1"/>
    <col min="7" max="7" width="7.625" customWidth="1"/>
    <col min="8" max="9" width="12.625" customWidth="1"/>
    <col min="10" max="10" width="7.625" customWidth="1"/>
    <col min="11" max="12" width="12.625" customWidth="1"/>
    <col min="13" max="13" width="7.625" customWidth="1"/>
    <col min="14" max="15" width="12.625" customWidth="1"/>
    <col min="16" max="16" width="7.625" customWidth="1"/>
    <col min="17" max="18" width="12.625" customWidth="1"/>
    <col min="19" max="19" width="7.625" customWidth="1"/>
    <col min="20" max="21" width="12.625" customWidth="1"/>
    <col min="22" max="22" width="7.625" customWidth="1"/>
    <col min="23" max="24" width="12.625" customWidth="1"/>
    <col min="25" max="25" width="7.625" customWidth="1"/>
    <col min="26" max="27" width="12.625" customWidth="1"/>
    <col min="28" max="28" width="7.625" customWidth="1"/>
    <col min="29" max="30" width="12.625" customWidth="1"/>
    <col min="31" max="31" width="7.625" customWidth="1"/>
    <col min="32" max="33" width="12.625" customWidth="1"/>
    <col min="34" max="34" width="7.625" customWidth="1"/>
    <col min="35" max="36" width="12.625" customWidth="1"/>
    <col min="37" max="37" width="7.625" customWidth="1"/>
    <col min="38" max="39" width="12.625" customWidth="1"/>
    <col min="40" max="40" width="7.625" customWidth="1"/>
    <col min="41" max="42" width="12.625" customWidth="1"/>
    <col min="43" max="43" width="7.625" customWidth="1"/>
    <col min="44" max="45" width="12.625" customWidth="1"/>
    <col min="46" max="46" width="7.625" customWidth="1"/>
    <col min="47" max="48" width="12.625" customWidth="1"/>
    <col min="49" max="49" width="7.625" customWidth="1"/>
    <col min="50" max="51" width="12.625" customWidth="1"/>
    <col min="52" max="52" width="7.625" customWidth="1"/>
    <col min="53" max="58" width="12.625" customWidth="1"/>
    <col min="59" max="59" width="7.625" customWidth="1"/>
    <col min="60" max="61" width="12.625" customWidth="1"/>
    <col min="62" max="62" width="7.625" customWidth="1"/>
    <col min="63" max="64" width="12.625" customWidth="1"/>
    <col min="65" max="65" width="7.625" customWidth="1"/>
  </cols>
  <sheetData>
    <row r="1" spans="1:65">
      <c r="B1" t="s">
        <v>100</v>
      </c>
    </row>
    <row r="2" spans="1:65" ht="15" thickBot="1">
      <c r="L2" t="s">
        <v>120</v>
      </c>
      <c r="X2" t="s">
        <v>120</v>
      </c>
      <c r="AJ2" t="s">
        <v>120</v>
      </c>
      <c r="AV2" t="s">
        <v>120</v>
      </c>
      <c r="BF2" t="s">
        <v>120</v>
      </c>
      <c r="BL2" t="s">
        <v>120</v>
      </c>
    </row>
    <row r="3" spans="1:65" ht="15" thickBot="1">
      <c r="B3" s="260" t="s">
        <v>40</v>
      </c>
      <c r="C3" s="261"/>
      <c r="D3" s="261"/>
      <c r="E3" s="292"/>
      <c r="F3" s="292"/>
      <c r="G3" s="292"/>
      <c r="H3" s="292"/>
      <c r="I3" s="292"/>
      <c r="J3" s="292"/>
      <c r="K3" s="292"/>
      <c r="L3" s="292"/>
      <c r="M3" s="293"/>
      <c r="N3" s="264" t="s">
        <v>41</v>
      </c>
      <c r="O3" s="285"/>
      <c r="P3" s="265"/>
      <c r="Q3" s="264" t="s">
        <v>42</v>
      </c>
      <c r="R3" s="285"/>
      <c r="S3" s="265"/>
      <c r="T3" s="264" t="s">
        <v>43</v>
      </c>
      <c r="U3" s="285"/>
      <c r="V3" s="285"/>
      <c r="W3" s="288"/>
      <c r="X3" s="288"/>
      <c r="Y3" s="288"/>
      <c r="Z3" s="288"/>
      <c r="AA3" s="288"/>
      <c r="AB3" s="289"/>
      <c r="AC3" s="260" t="s">
        <v>44</v>
      </c>
      <c r="AD3" s="261"/>
      <c r="AE3" s="262"/>
      <c r="AF3" s="264" t="s">
        <v>45</v>
      </c>
      <c r="AG3" s="285"/>
      <c r="AH3" s="265"/>
      <c r="AI3" s="264" t="s">
        <v>46</v>
      </c>
      <c r="AJ3" s="285"/>
      <c r="AK3" s="265"/>
      <c r="AL3" s="264" t="s">
        <v>47</v>
      </c>
      <c r="AM3" s="285"/>
      <c r="AN3" s="265"/>
      <c r="AO3" s="264" t="s">
        <v>48</v>
      </c>
      <c r="AP3" s="285"/>
      <c r="AQ3" s="265"/>
      <c r="AR3" s="285" t="s">
        <v>49</v>
      </c>
      <c r="AS3" s="285"/>
      <c r="AT3" s="265"/>
      <c r="AU3" s="264" t="s">
        <v>50</v>
      </c>
      <c r="AV3" s="285"/>
      <c r="AW3" s="265"/>
      <c r="AX3" s="264" t="s">
        <v>51</v>
      </c>
      <c r="AY3" s="285"/>
      <c r="AZ3" s="285"/>
      <c r="BA3" s="288"/>
      <c r="BB3" s="288"/>
      <c r="BC3" s="288"/>
      <c r="BD3" s="289"/>
      <c r="BE3" s="260" t="s">
        <v>52</v>
      </c>
      <c r="BF3" s="261"/>
      <c r="BG3" s="262"/>
      <c r="BH3" s="260" t="s">
        <v>53</v>
      </c>
      <c r="BI3" s="261"/>
      <c r="BJ3" s="262"/>
      <c r="BK3" s="260" t="s">
        <v>54</v>
      </c>
      <c r="BL3" s="261"/>
      <c r="BM3" s="262"/>
    </row>
    <row r="4" spans="1:65" ht="15" thickTop="1">
      <c r="A4" s="275"/>
      <c r="B4" s="271" t="s">
        <v>98</v>
      </c>
      <c r="C4" s="273" t="s">
        <v>18</v>
      </c>
      <c r="D4" s="278" t="s">
        <v>17</v>
      </c>
      <c r="E4" s="302" t="s">
        <v>102</v>
      </c>
      <c r="F4" s="300" t="s">
        <v>108</v>
      </c>
      <c r="G4" s="283" t="s">
        <v>55</v>
      </c>
      <c r="H4" s="302" t="s">
        <v>103</v>
      </c>
      <c r="I4" s="300" t="s">
        <v>109</v>
      </c>
      <c r="J4" s="283" t="s">
        <v>55</v>
      </c>
      <c r="K4" s="302" t="s">
        <v>104</v>
      </c>
      <c r="L4" s="300" t="s">
        <v>110</v>
      </c>
      <c r="M4" s="276" t="s">
        <v>55</v>
      </c>
      <c r="N4" s="271" t="s">
        <v>98</v>
      </c>
      <c r="O4" s="273" t="s">
        <v>18</v>
      </c>
      <c r="P4" s="280" t="s">
        <v>55</v>
      </c>
      <c r="Q4" s="271" t="s">
        <v>98</v>
      </c>
      <c r="R4" s="273" t="s">
        <v>18</v>
      </c>
      <c r="S4" s="280" t="s">
        <v>55</v>
      </c>
      <c r="T4" s="271" t="s">
        <v>98</v>
      </c>
      <c r="U4" s="273" t="s">
        <v>18</v>
      </c>
      <c r="V4" s="278" t="s">
        <v>55</v>
      </c>
      <c r="W4" s="281" t="s">
        <v>56</v>
      </c>
      <c r="X4" s="282"/>
      <c r="Y4" s="283" t="s">
        <v>55</v>
      </c>
      <c r="Z4" s="281" t="s">
        <v>57</v>
      </c>
      <c r="AA4" s="282"/>
      <c r="AB4" s="276" t="s">
        <v>55</v>
      </c>
      <c r="AC4" s="271" t="s">
        <v>98</v>
      </c>
      <c r="AD4" s="273" t="s">
        <v>18</v>
      </c>
      <c r="AE4" s="278" t="s">
        <v>55</v>
      </c>
      <c r="AF4" s="271" t="s">
        <v>98</v>
      </c>
      <c r="AG4" s="273" t="s">
        <v>18</v>
      </c>
      <c r="AH4" s="280" t="s">
        <v>55</v>
      </c>
      <c r="AI4" s="297" t="s">
        <v>98</v>
      </c>
      <c r="AJ4" s="298" t="s">
        <v>18</v>
      </c>
      <c r="AK4" s="280" t="s">
        <v>55</v>
      </c>
      <c r="AL4" s="271" t="s">
        <v>98</v>
      </c>
      <c r="AM4" s="273" t="s">
        <v>18</v>
      </c>
      <c r="AN4" s="280" t="s">
        <v>55</v>
      </c>
      <c r="AO4" s="290" t="s">
        <v>98</v>
      </c>
      <c r="AP4" s="273" t="s">
        <v>18</v>
      </c>
      <c r="AQ4" s="278" t="s">
        <v>55</v>
      </c>
      <c r="AR4" s="271" t="s">
        <v>98</v>
      </c>
      <c r="AS4" s="273" t="s">
        <v>18</v>
      </c>
      <c r="AT4" s="280" t="s">
        <v>55</v>
      </c>
      <c r="AU4" s="271" t="s">
        <v>98</v>
      </c>
      <c r="AV4" s="273" t="s">
        <v>18</v>
      </c>
      <c r="AW4" s="280" t="s">
        <v>55</v>
      </c>
      <c r="AX4" s="271" t="s">
        <v>98</v>
      </c>
      <c r="AY4" s="273" t="s">
        <v>18</v>
      </c>
      <c r="AZ4" s="278" t="s">
        <v>55</v>
      </c>
      <c r="BA4" s="294" t="s">
        <v>111</v>
      </c>
      <c r="BB4" s="295"/>
      <c r="BC4" s="286" t="s">
        <v>112</v>
      </c>
      <c r="BD4" s="287"/>
      <c r="BE4" s="271" t="s">
        <v>98</v>
      </c>
      <c r="BF4" s="273" t="s">
        <v>18</v>
      </c>
      <c r="BG4" s="280" t="s">
        <v>55</v>
      </c>
      <c r="BH4" s="271" t="s">
        <v>98</v>
      </c>
      <c r="BI4" s="273" t="s">
        <v>18</v>
      </c>
      <c r="BJ4" s="280" t="s">
        <v>55</v>
      </c>
      <c r="BK4" s="271" t="s">
        <v>98</v>
      </c>
      <c r="BL4" s="273" t="s">
        <v>18</v>
      </c>
      <c r="BM4" s="280" t="s">
        <v>55</v>
      </c>
    </row>
    <row r="5" spans="1:65">
      <c r="A5" s="275"/>
      <c r="B5" s="272"/>
      <c r="C5" s="274"/>
      <c r="D5" s="279"/>
      <c r="E5" s="303"/>
      <c r="F5" s="301"/>
      <c r="G5" s="284"/>
      <c r="H5" s="303"/>
      <c r="I5" s="301"/>
      <c r="J5" s="284"/>
      <c r="K5" s="303"/>
      <c r="L5" s="301"/>
      <c r="M5" s="277"/>
      <c r="N5" s="272"/>
      <c r="O5" s="274"/>
      <c r="P5" s="277"/>
      <c r="Q5" s="272"/>
      <c r="R5" s="274"/>
      <c r="S5" s="277"/>
      <c r="T5" s="272"/>
      <c r="U5" s="274"/>
      <c r="V5" s="279"/>
      <c r="W5" s="84" t="s">
        <v>98</v>
      </c>
      <c r="X5" s="108" t="s">
        <v>18</v>
      </c>
      <c r="Y5" s="284"/>
      <c r="Z5" s="84" t="s">
        <v>98</v>
      </c>
      <c r="AA5" s="108" t="s">
        <v>18</v>
      </c>
      <c r="AB5" s="277"/>
      <c r="AC5" s="272"/>
      <c r="AD5" s="274"/>
      <c r="AE5" s="279"/>
      <c r="AF5" s="272"/>
      <c r="AG5" s="274"/>
      <c r="AH5" s="277"/>
      <c r="AI5" s="272"/>
      <c r="AJ5" s="291"/>
      <c r="AK5" s="277"/>
      <c r="AL5" s="272"/>
      <c r="AM5" s="274"/>
      <c r="AN5" s="277"/>
      <c r="AO5" s="291"/>
      <c r="AP5" s="274"/>
      <c r="AQ5" s="279"/>
      <c r="AR5" s="272"/>
      <c r="AS5" s="274"/>
      <c r="AT5" s="277"/>
      <c r="AU5" s="272"/>
      <c r="AV5" s="274"/>
      <c r="AW5" s="277"/>
      <c r="AX5" s="272"/>
      <c r="AY5" s="274"/>
      <c r="AZ5" s="279"/>
      <c r="BA5" s="84" t="s">
        <v>98</v>
      </c>
      <c r="BB5" s="95" t="s">
        <v>18</v>
      </c>
      <c r="BC5" s="8" t="s">
        <v>98</v>
      </c>
      <c r="BD5" s="107" t="s">
        <v>18</v>
      </c>
      <c r="BE5" s="272"/>
      <c r="BF5" s="274"/>
      <c r="BG5" s="277"/>
      <c r="BH5" s="272"/>
      <c r="BI5" s="274"/>
      <c r="BJ5" s="277"/>
      <c r="BK5" s="272"/>
      <c r="BL5" s="274"/>
      <c r="BM5" s="277"/>
    </row>
    <row r="6" spans="1:65" ht="20.100000000000001" customHeight="1">
      <c r="A6" s="253" t="s">
        <v>19</v>
      </c>
      <c r="B6" s="184">
        <v>76720387</v>
      </c>
      <c r="C6" s="185">
        <v>74024974</v>
      </c>
      <c r="D6" s="186">
        <f>((B6/C6)-1)</f>
        <v>3.6412211370719261E-2</v>
      </c>
      <c r="E6" s="187">
        <v>25264621</v>
      </c>
      <c r="F6" s="185">
        <v>24628914</v>
      </c>
      <c r="G6" s="188">
        <f>((E6/F6)-1)</f>
        <v>2.5811410117392963E-2</v>
      </c>
      <c r="H6" s="187">
        <v>7992492</v>
      </c>
      <c r="I6" s="185">
        <v>7269738</v>
      </c>
      <c r="J6" s="188">
        <f>((H6/I6)-1)</f>
        <v>9.9419538915982875E-2</v>
      </c>
      <c r="K6" s="187">
        <v>31419468</v>
      </c>
      <c r="L6" s="185">
        <v>30482395</v>
      </c>
      <c r="M6" s="190">
        <f>((K6/L6)-1)</f>
        <v>3.0741449285726974E-2</v>
      </c>
      <c r="N6" s="184">
        <v>1405879</v>
      </c>
      <c r="O6" s="185">
        <v>1401253</v>
      </c>
      <c r="P6" s="190">
        <f>((N6/O6)-1)</f>
        <v>3.3013310230201043E-3</v>
      </c>
      <c r="Q6" s="184">
        <v>458407</v>
      </c>
      <c r="R6" s="185">
        <v>1489268</v>
      </c>
      <c r="S6" s="194">
        <f>((Q6/R6)-1)</f>
        <v>-0.69219307740446978</v>
      </c>
      <c r="T6" s="184">
        <v>18014953</v>
      </c>
      <c r="U6" s="185">
        <v>18849584</v>
      </c>
      <c r="V6" s="191">
        <f>((T6/U6)-1)</f>
        <v>-4.427848381163213E-2</v>
      </c>
      <c r="W6" s="187">
        <v>15770703</v>
      </c>
      <c r="X6" s="185">
        <v>16626859</v>
      </c>
      <c r="Y6" s="192">
        <f>((W6/X6)-1)</f>
        <v>-5.1492347412099959E-2</v>
      </c>
      <c r="Z6" s="187">
        <v>2244250</v>
      </c>
      <c r="AA6" s="185">
        <v>2222699</v>
      </c>
      <c r="AB6" s="190">
        <f>((Z6/AA6)-1)</f>
        <v>9.6958697511448921E-3</v>
      </c>
      <c r="AC6" s="184">
        <v>11155219</v>
      </c>
      <c r="AD6" s="185">
        <v>10664429</v>
      </c>
      <c r="AE6" s="190">
        <f>((AC6/AD6)-1)</f>
        <v>4.6021216888405325E-2</v>
      </c>
      <c r="AF6" s="193">
        <f>AI6-B6-N6-Q6-T6-AC6</f>
        <v>2285006</v>
      </c>
      <c r="AG6" s="185">
        <v>2474507</v>
      </c>
      <c r="AH6" s="194">
        <f>((AF6/AG6)-1)</f>
        <v>-7.6581314985166737E-2</v>
      </c>
      <c r="AI6" s="184">
        <v>110039851</v>
      </c>
      <c r="AJ6" s="185">
        <v>108904015</v>
      </c>
      <c r="AK6" s="195">
        <f>((AI6/AJ6)-1)</f>
        <v>1.0429698115354213E-2</v>
      </c>
      <c r="AL6" s="184">
        <v>332791</v>
      </c>
      <c r="AM6" s="185">
        <v>94724</v>
      </c>
      <c r="AN6" s="195">
        <f>((AL6/AM6)-1)</f>
        <v>2.5132701321734725</v>
      </c>
      <c r="AO6" s="189">
        <v>2626633</v>
      </c>
      <c r="AP6" s="185">
        <v>2553516</v>
      </c>
      <c r="AQ6" s="195">
        <f>((AO6/AP6)-1)</f>
        <v>2.8633852304038809E-2</v>
      </c>
      <c r="AR6" s="184">
        <v>47328030</v>
      </c>
      <c r="AS6" s="185">
        <v>51726084</v>
      </c>
      <c r="AT6" s="194">
        <f>((AR6/AS6)-1)</f>
        <v>-8.5025844987608235E-2</v>
      </c>
      <c r="AU6" s="184">
        <v>1910288</v>
      </c>
      <c r="AV6" s="185">
        <v>965740</v>
      </c>
      <c r="AW6" s="195">
        <f>((AU6/AV6)-1)</f>
        <v>0.97805620560399276</v>
      </c>
      <c r="AX6" s="184">
        <v>17401110</v>
      </c>
      <c r="AY6" s="185">
        <v>25899855</v>
      </c>
      <c r="AZ6" s="194">
        <f>((AX6/AY6)-1)</f>
        <v>-0.32813870965686875</v>
      </c>
      <c r="BA6" s="187">
        <v>3971810</v>
      </c>
      <c r="BB6" s="196">
        <v>7420455</v>
      </c>
      <c r="BC6" s="189">
        <v>0</v>
      </c>
      <c r="BD6" s="197">
        <v>0</v>
      </c>
      <c r="BE6" s="184">
        <f>BH6-AL6-AO6-AR6-AU6-AX6</f>
        <v>10569464</v>
      </c>
      <c r="BF6" s="185">
        <v>8836726</v>
      </c>
      <c r="BG6" s="195">
        <f>((BE6/BF6)-1)</f>
        <v>0.19608370792531082</v>
      </c>
      <c r="BH6" s="184">
        <f>BK6-AI6</f>
        <v>80168316</v>
      </c>
      <c r="BI6" s="185">
        <v>90076645</v>
      </c>
      <c r="BJ6" s="194">
        <f>((BH6/BI6)-1)</f>
        <v>-0.10999886818608751</v>
      </c>
      <c r="BK6" s="184">
        <v>190208167</v>
      </c>
      <c r="BL6" s="185">
        <v>198980660</v>
      </c>
      <c r="BM6" s="194">
        <f>((BK6/BL6)-1)</f>
        <v>-4.4087164049008587E-2</v>
      </c>
    </row>
    <row r="7" spans="1:65" ht="20.100000000000001" customHeight="1">
      <c r="A7" s="253" t="s">
        <v>20</v>
      </c>
      <c r="B7" s="184">
        <v>26410821</v>
      </c>
      <c r="C7" s="185">
        <v>25675598</v>
      </c>
      <c r="D7" s="186">
        <f t="shared" ref="D7:D20" si="0">((B7/C7)-1)</f>
        <v>2.8635087681307292E-2</v>
      </c>
      <c r="E7" s="187">
        <v>9054250</v>
      </c>
      <c r="F7" s="185">
        <v>8811050</v>
      </c>
      <c r="G7" s="188">
        <f t="shared" ref="G7:G15" si="1">((E7/F7)-1)</f>
        <v>2.7601704677649108E-2</v>
      </c>
      <c r="H7" s="187">
        <v>1908896</v>
      </c>
      <c r="I7" s="185">
        <v>1936338</v>
      </c>
      <c r="J7" s="192">
        <f t="shared" ref="J7:J15" si="2">((H7/I7)-1)</f>
        <v>-1.4172112513414548E-2</v>
      </c>
      <c r="K7" s="187">
        <v>13652410</v>
      </c>
      <c r="L7" s="185">
        <v>13214420</v>
      </c>
      <c r="M7" s="190">
        <f t="shared" ref="M7:M15" si="3">((K7/L7)-1)</f>
        <v>3.3144852365824651E-2</v>
      </c>
      <c r="N7" s="184">
        <v>595898</v>
      </c>
      <c r="O7" s="185">
        <v>596774</v>
      </c>
      <c r="P7" s="194">
        <f t="shared" ref="P7:P15" si="4">((N7/O7)-1)</f>
        <v>-1.4678923679650735E-3</v>
      </c>
      <c r="Q7" s="184">
        <v>175175</v>
      </c>
      <c r="R7" s="185">
        <v>650668</v>
      </c>
      <c r="S7" s="194">
        <f t="shared" ref="S7:S15" si="5">((Q7/R7)-1)</f>
        <v>-0.73077667873631413</v>
      </c>
      <c r="T7" s="184">
        <v>11421743</v>
      </c>
      <c r="U7" s="185">
        <v>11105261</v>
      </c>
      <c r="V7" s="186">
        <f t="shared" ref="V7:V15" si="6">((T7/U7)-1)</f>
        <v>2.8498384684520151E-2</v>
      </c>
      <c r="W7" s="187">
        <v>9443229</v>
      </c>
      <c r="X7" s="185">
        <v>9057056</v>
      </c>
      <c r="Y7" s="188">
        <f t="shared" ref="Y7:Y15" si="7">((W7/X7)-1)</f>
        <v>4.2637806368868603E-2</v>
      </c>
      <c r="Z7" s="187">
        <v>1978514</v>
      </c>
      <c r="AA7" s="185">
        <v>2048152</v>
      </c>
      <c r="AB7" s="194">
        <f t="shared" ref="AB7:AB15" si="8">((Z7/AA7)-1)</f>
        <v>-3.4000406219850898E-2</v>
      </c>
      <c r="AC7" s="184">
        <v>4375073</v>
      </c>
      <c r="AD7" s="185">
        <v>4235922</v>
      </c>
      <c r="AE7" s="195">
        <f t="shared" ref="AE7:AE15" si="9">((AC7/AD7)-1)</f>
        <v>3.2850227176043356E-2</v>
      </c>
      <c r="AF7" s="193">
        <f t="shared" ref="AF7:AF15" si="10">AI7-B7-N7-Q7-T7-AC7</f>
        <v>764226</v>
      </c>
      <c r="AG7" s="185">
        <v>784899</v>
      </c>
      <c r="AH7" s="194">
        <f t="shared" ref="AH7:AH15" si="11">((AF7/AG7)-1)</f>
        <v>-2.6338420612078806E-2</v>
      </c>
      <c r="AI7" s="184">
        <v>43742936</v>
      </c>
      <c r="AJ7" s="185">
        <v>43049122</v>
      </c>
      <c r="AK7" s="195">
        <f t="shared" ref="AK7:AK15" si="12">((AI7/AJ7)-1)</f>
        <v>1.6116797922150372E-2</v>
      </c>
      <c r="AL7" s="184">
        <v>734386</v>
      </c>
      <c r="AM7" s="185">
        <v>779931</v>
      </c>
      <c r="AN7" s="194">
        <f t="shared" ref="AN7:AN15" si="13">((AL7/AM7)-1)</f>
        <v>-5.8396191457962265E-2</v>
      </c>
      <c r="AO7" s="189">
        <v>1413336</v>
      </c>
      <c r="AP7" s="185">
        <v>1346316</v>
      </c>
      <c r="AQ7" s="195">
        <f t="shared" ref="AQ7:AQ15" si="14">((AO7/AP7)-1)</f>
        <v>4.978028932286338E-2</v>
      </c>
      <c r="AR7" s="184">
        <v>18402019</v>
      </c>
      <c r="AS7" s="185">
        <v>19139836</v>
      </c>
      <c r="AT7" s="194">
        <f t="shared" ref="AT7:AT15" si="15">((AR7/AS7)-1)</f>
        <v>-3.8548762904760503E-2</v>
      </c>
      <c r="AU7" s="184">
        <v>650968</v>
      </c>
      <c r="AV7" s="185">
        <v>486268</v>
      </c>
      <c r="AW7" s="195">
        <f t="shared" ref="AW7:AW15" si="16">((AU7/AV7)-1)</f>
        <v>0.33870211488315083</v>
      </c>
      <c r="AX7" s="184">
        <v>2720177</v>
      </c>
      <c r="AY7" s="185">
        <v>5264300</v>
      </c>
      <c r="AZ7" s="194">
        <f t="shared" ref="AZ7:AZ15" si="17">((AX7/AY7)-1)</f>
        <v>-0.48327849856581118</v>
      </c>
      <c r="BA7" s="187">
        <v>933577</v>
      </c>
      <c r="BB7" s="196">
        <v>2266300</v>
      </c>
      <c r="BC7" s="189">
        <v>0</v>
      </c>
      <c r="BD7" s="197">
        <v>0</v>
      </c>
      <c r="BE7" s="184">
        <f t="shared" ref="BE7:BE15" si="18">BH7-AL7-AO7-AR7-AU7-AX7</f>
        <v>5331550</v>
      </c>
      <c r="BF7" s="185">
        <v>6240579</v>
      </c>
      <c r="BG7" s="194">
        <f t="shared" ref="BG7:BG15" si="19">((BE7/BF7)-1)</f>
        <v>-0.14566420840117555</v>
      </c>
      <c r="BH7" s="184">
        <f t="shared" ref="BH7:BH15" si="20">BK7-AI7</f>
        <v>29252436</v>
      </c>
      <c r="BI7" s="185">
        <v>33257230</v>
      </c>
      <c r="BJ7" s="194">
        <f t="shared" ref="BJ7:BJ15" si="21">((BH7/BI7)-1)</f>
        <v>-0.12041874804365849</v>
      </c>
      <c r="BK7" s="184">
        <v>72995372</v>
      </c>
      <c r="BL7" s="185">
        <v>76306352</v>
      </c>
      <c r="BM7" s="194">
        <f t="shared" ref="BM7:BM15" si="22">((BK7/BL7)-1)</f>
        <v>-4.3390621006230257E-2</v>
      </c>
    </row>
    <row r="8" spans="1:65" ht="20.100000000000001" customHeight="1">
      <c r="A8" s="253" t="s">
        <v>21</v>
      </c>
      <c r="B8" s="184">
        <v>6699794</v>
      </c>
      <c r="C8" s="185">
        <v>6613143</v>
      </c>
      <c r="D8" s="186">
        <f t="shared" si="0"/>
        <v>1.3102846861167139E-2</v>
      </c>
      <c r="E8" s="187">
        <v>2165284</v>
      </c>
      <c r="F8" s="185">
        <v>2202942</v>
      </c>
      <c r="G8" s="192">
        <f t="shared" si="1"/>
        <v>-1.7094412835199524E-2</v>
      </c>
      <c r="H8" s="187">
        <v>428203</v>
      </c>
      <c r="I8" s="185">
        <v>406709</v>
      </c>
      <c r="J8" s="188">
        <f t="shared" si="2"/>
        <v>5.2848596908354528E-2</v>
      </c>
      <c r="K8" s="187">
        <v>3645231</v>
      </c>
      <c r="L8" s="185">
        <v>3565026</v>
      </c>
      <c r="M8" s="190">
        <f t="shared" si="3"/>
        <v>2.24977321343518E-2</v>
      </c>
      <c r="N8" s="184">
        <v>153798</v>
      </c>
      <c r="O8" s="185">
        <v>163644</v>
      </c>
      <c r="P8" s="194">
        <f t="shared" si="4"/>
        <v>-6.0167192197697394E-2</v>
      </c>
      <c r="Q8" s="184">
        <v>31312</v>
      </c>
      <c r="R8" s="185">
        <v>207427</v>
      </c>
      <c r="S8" s="194">
        <f t="shared" si="5"/>
        <v>-0.84904568836265293</v>
      </c>
      <c r="T8" s="184">
        <v>3733657</v>
      </c>
      <c r="U8" s="185">
        <v>3672146</v>
      </c>
      <c r="V8" s="186">
        <f t="shared" si="6"/>
        <v>1.6750695642275604E-2</v>
      </c>
      <c r="W8" s="187">
        <v>2989827</v>
      </c>
      <c r="X8" s="185">
        <v>2994373</v>
      </c>
      <c r="Y8" s="192">
        <f t="shared" si="7"/>
        <v>-1.51818093470657E-3</v>
      </c>
      <c r="Z8" s="187">
        <v>743830</v>
      </c>
      <c r="AA8" s="185">
        <v>677773</v>
      </c>
      <c r="AB8" s="190">
        <f t="shared" si="8"/>
        <v>9.7461834567030614E-2</v>
      </c>
      <c r="AC8" s="184">
        <v>1082344</v>
      </c>
      <c r="AD8" s="185">
        <v>1062171</v>
      </c>
      <c r="AE8" s="190">
        <f t="shared" si="9"/>
        <v>1.899223383052262E-2</v>
      </c>
      <c r="AF8" s="193">
        <f t="shared" si="10"/>
        <v>194244</v>
      </c>
      <c r="AG8" s="185">
        <v>193216</v>
      </c>
      <c r="AH8" s="195">
        <f t="shared" si="11"/>
        <v>5.3204703544220688E-3</v>
      </c>
      <c r="AI8" s="184">
        <v>11895149</v>
      </c>
      <c r="AJ8" s="185">
        <v>11911747</v>
      </c>
      <c r="AK8" s="194">
        <f t="shared" si="12"/>
        <v>-1.3934144168776808E-3</v>
      </c>
      <c r="AL8" s="184">
        <v>17772</v>
      </c>
      <c r="AM8" s="185">
        <v>17796</v>
      </c>
      <c r="AN8" s="194">
        <f t="shared" si="13"/>
        <v>-1.3486176668914274E-3</v>
      </c>
      <c r="AO8" s="189">
        <v>301807</v>
      </c>
      <c r="AP8" s="185">
        <v>199030</v>
      </c>
      <c r="AQ8" s="195">
        <f t="shared" si="14"/>
        <v>0.51638948902175552</v>
      </c>
      <c r="AR8" s="184">
        <v>4514007</v>
      </c>
      <c r="AS8" s="185">
        <v>4805375</v>
      </c>
      <c r="AT8" s="194">
        <f t="shared" si="15"/>
        <v>-6.0633769476887811E-2</v>
      </c>
      <c r="AU8" s="184">
        <v>294333</v>
      </c>
      <c r="AV8" s="185">
        <v>61346</v>
      </c>
      <c r="AW8" s="195">
        <f t="shared" si="16"/>
        <v>3.7979167345874218</v>
      </c>
      <c r="AX8" s="184">
        <v>989507</v>
      </c>
      <c r="AY8" s="185">
        <v>1252196</v>
      </c>
      <c r="AZ8" s="194">
        <f t="shared" si="17"/>
        <v>-0.20978265383374484</v>
      </c>
      <c r="BA8" s="187">
        <v>211807</v>
      </c>
      <c r="BB8" s="196">
        <v>792096</v>
      </c>
      <c r="BC8" s="189">
        <v>0</v>
      </c>
      <c r="BD8" s="197">
        <v>0</v>
      </c>
      <c r="BE8" s="184">
        <f t="shared" si="18"/>
        <v>3641277</v>
      </c>
      <c r="BF8" s="185">
        <v>3147288</v>
      </c>
      <c r="BG8" s="195">
        <f t="shared" si="19"/>
        <v>0.15695703729687271</v>
      </c>
      <c r="BH8" s="184">
        <f t="shared" si="20"/>
        <v>9758703</v>
      </c>
      <c r="BI8" s="185">
        <v>9483031</v>
      </c>
      <c r="BJ8" s="195">
        <f t="shared" si="21"/>
        <v>2.9070030457561513E-2</v>
      </c>
      <c r="BK8" s="184">
        <v>21653852</v>
      </c>
      <c r="BL8" s="185">
        <v>21394778</v>
      </c>
      <c r="BM8" s="195">
        <f t="shared" si="22"/>
        <v>1.2109216557423474E-2</v>
      </c>
    </row>
    <row r="9" spans="1:65" ht="20.100000000000001" customHeight="1">
      <c r="A9" s="253" t="s">
        <v>22</v>
      </c>
      <c r="B9" s="184">
        <v>5353010</v>
      </c>
      <c r="C9" s="185">
        <v>5066742</v>
      </c>
      <c r="D9" s="186">
        <f t="shared" si="0"/>
        <v>5.6499423100682789E-2</v>
      </c>
      <c r="E9" s="187">
        <v>1998865</v>
      </c>
      <c r="F9" s="185">
        <v>1986330</v>
      </c>
      <c r="G9" s="188">
        <f t="shared" si="1"/>
        <v>6.3106331777700309E-3</v>
      </c>
      <c r="H9" s="187">
        <v>407608</v>
      </c>
      <c r="I9" s="185">
        <v>227723</v>
      </c>
      <c r="J9" s="188">
        <f t="shared" si="2"/>
        <v>0.78992899267970307</v>
      </c>
      <c r="K9" s="187">
        <v>2462075</v>
      </c>
      <c r="L9" s="185">
        <v>2384733</v>
      </c>
      <c r="M9" s="190">
        <f t="shared" si="3"/>
        <v>3.2432142298529865E-2</v>
      </c>
      <c r="N9" s="184">
        <v>237356</v>
      </c>
      <c r="O9" s="185">
        <v>234820</v>
      </c>
      <c r="P9" s="190">
        <f t="shared" si="4"/>
        <v>1.0799761519461715E-2</v>
      </c>
      <c r="Q9" s="184">
        <v>28180</v>
      </c>
      <c r="R9" s="185">
        <v>131269</v>
      </c>
      <c r="S9" s="194">
        <f t="shared" si="5"/>
        <v>-0.78532631466682923</v>
      </c>
      <c r="T9" s="184">
        <v>7147681</v>
      </c>
      <c r="U9" s="185">
        <v>7270177</v>
      </c>
      <c r="V9" s="191">
        <f t="shared" si="6"/>
        <v>-1.6849108350456943E-2</v>
      </c>
      <c r="W9" s="187">
        <v>5901419</v>
      </c>
      <c r="X9" s="185">
        <v>6096306</v>
      </c>
      <c r="Y9" s="192">
        <f t="shared" si="7"/>
        <v>-3.1968047535671618E-2</v>
      </c>
      <c r="Z9" s="187">
        <v>1246262</v>
      </c>
      <c r="AA9" s="185">
        <v>1173871</v>
      </c>
      <c r="AB9" s="190">
        <f t="shared" si="8"/>
        <v>6.1668616057471315E-2</v>
      </c>
      <c r="AC9" s="184">
        <v>1103652</v>
      </c>
      <c r="AD9" s="185">
        <v>1104650</v>
      </c>
      <c r="AE9" s="194">
        <f t="shared" si="9"/>
        <v>-9.0345358258270281E-4</v>
      </c>
      <c r="AF9" s="193">
        <f t="shared" si="10"/>
        <v>171870</v>
      </c>
      <c r="AG9" s="185">
        <v>168308</v>
      </c>
      <c r="AH9" s="195">
        <f t="shared" si="11"/>
        <v>2.1163581053782243E-2</v>
      </c>
      <c r="AI9" s="184">
        <v>14041749</v>
      </c>
      <c r="AJ9" s="185">
        <v>13975966</v>
      </c>
      <c r="AK9" s="195">
        <f t="shared" si="12"/>
        <v>4.7068660584892452E-3</v>
      </c>
      <c r="AL9" s="184">
        <v>452590</v>
      </c>
      <c r="AM9" s="185">
        <v>441906</v>
      </c>
      <c r="AN9" s="195">
        <f t="shared" si="13"/>
        <v>2.4177087434884337E-2</v>
      </c>
      <c r="AO9" s="189">
        <v>211445</v>
      </c>
      <c r="AP9" s="185">
        <v>206859</v>
      </c>
      <c r="AQ9" s="195">
        <f t="shared" si="14"/>
        <v>2.2169690465486225E-2</v>
      </c>
      <c r="AR9" s="184">
        <v>6712461</v>
      </c>
      <c r="AS9" s="185">
        <v>6817643</v>
      </c>
      <c r="AT9" s="194">
        <f t="shared" si="15"/>
        <v>-1.5427912549835776E-2</v>
      </c>
      <c r="AU9" s="184">
        <v>1566175</v>
      </c>
      <c r="AV9" s="185">
        <v>418569</v>
      </c>
      <c r="AW9" s="195">
        <f t="shared" si="16"/>
        <v>2.7417367268001214</v>
      </c>
      <c r="AX9" s="184">
        <v>2796081</v>
      </c>
      <c r="AY9" s="185">
        <v>3003633</v>
      </c>
      <c r="AZ9" s="194">
        <f t="shared" si="17"/>
        <v>-6.9100319513069719E-2</v>
      </c>
      <c r="BA9" s="187">
        <v>167681</v>
      </c>
      <c r="BB9" s="196">
        <v>676133</v>
      </c>
      <c r="BC9" s="189">
        <v>0</v>
      </c>
      <c r="BD9" s="197">
        <v>0</v>
      </c>
      <c r="BE9" s="184">
        <f t="shared" si="18"/>
        <v>2083168</v>
      </c>
      <c r="BF9" s="185">
        <v>2338264</v>
      </c>
      <c r="BG9" s="194">
        <f t="shared" si="19"/>
        <v>-0.10909632103132927</v>
      </c>
      <c r="BH9" s="184">
        <f t="shared" si="20"/>
        <v>13821920</v>
      </c>
      <c r="BI9" s="185">
        <v>13226874</v>
      </c>
      <c r="BJ9" s="195">
        <f t="shared" si="21"/>
        <v>4.4987651655258754E-2</v>
      </c>
      <c r="BK9" s="184">
        <v>27863669</v>
      </c>
      <c r="BL9" s="185">
        <v>27202840</v>
      </c>
      <c r="BM9" s="195">
        <f t="shared" si="22"/>
        <v>2.4292647385346422E-2</v>
      </c>
    </row>
    <row r="10" spans="1:65" ht="20.100000000000001" customHeight="1">
      <c r="A10" s="253" t="s">
        <v>23</v>
      </c>
      <c r="B10" s="184">
        <v>5329106</v>
      </c>
      <c r="C10" s="185">
        <v>5087152</v>
      </c>
      <c r="D10" s="186">
        <f t="shared" si="0"/>
        <v>4.7561779164452034E-2</v>
      </c>
      <c r="E10" s="187">
        <v>1805093</v>
      </c>
      <c r="F10" s="185">
        <v>1727954</v>
      </c>
      <c r="G10" s="188">
        <f t="shared" si="1"/>
        <v>4.4641813381606221E-2</v>
      </c>
      <c r="H10" s="187">
        <v>393420</v>
      </c>
      <c r="I10" s="185">
        <v>327190</v>
      </c>
      <c r="J10" s="188">
        <f t="shared" si="2"/>
        <v>0.2024206118768912</v>
      </c>
      <c r="K10" s="187">
        <v>2788650</v>
      </c>
      <c r="L10" s="185">
        <v>2706329</v>
      </c>
      <c r="M10" s="190">
        <f t="shared" si="3"/>
        <v>3.0417957314132993E-2</v>
      </c>
      <c r="N10" s="184">
        <v>120616</v>
      </c>
      <c r="O10" s="185">
        <v>120610</v>
      </c>
      <c r="P10" s="190">
        <f t="shared" si="4"/>
        <v>4.9747118812781821E-5</v>
      </c>
      <c r="Q10" s="184">
        <v>48944</v>
      </c>
      <c r="R10" s="185">
        <v>134382</v>
      </c>
      <c r="S10" s="194">
        <f t="shared" si="5"/>
        <v>-0.63578455447902249</v>
      </c>
      <c r="T10" s="184">
        <v>2492323</v>
      </c>
      <c r="U10" s="185">
        <v>2444446</v>
      </c>
      <c r="V10" s="186">
        <f t="shared" si="6"/>
        <v>1.958603299070627E-2</v>
      </c>
      <c r="W10" s="187">
        <v>1925666</v>
      </c>
      <c r="X10" s="185">
        <v>1891468</v>
      </c>
      <c r="Y10" s="188">
        <f t="shared" si="7"/>
        <v>1.8080136698056748E-2</v>
      </c>
      <c r="Z10" s="187">
        <v>566657</v>
      </c>
      <c r="AA10" s="185">
        <v>552978</v>
      </c>
      <c r="AB10" s="190">
        <f t="shared" si="8"/>
        <v>2.4736969644362006E-2</v>
      </c>
      <c r="AC10" s="184">
        <v>830518</v>
      </c>
      <c r="AD10" s="185">
        <v>794062</v>
      </c>
      <c r="AE10" s="190">
        <f t="shared" si="9"/>
        <v>4.5910772710443304E-2</v>
      </c>
      <c r="AF10" s="193">
        <f t="shared" si="10"/>
        <v>142872</v>
      </c>
      <c r="AG10" s="185">
        <v>158676</v>
      </c>
      <c r="AH10" s="194">
        <f t="shared" si="11"/>
        <v>-9.9599183241321887E-2</v>
      </c>
      <c r="AI10" s="184">
        <v>8964379</v>
      </c>
      <c r="AJ10" s="185">
        <v>8739328</v>
      </c>
      <c r="AK10" s="195">
        <f t="shared" si="12"/>
        <v>2.5751522313843811E-2</v>
      </c>
      <c r="AL10" s="184">
        <v>31549</v>
      </c>
      <c r="AM10" s="185">
        <v>33933</v>
      </c>
      <c r="AN10" s="194">
        <f t="shared" si="13"/>
        <v>-7.0256092888928201E-2</v>
      </c>
      <c r="AO10" s="189">
        <v>186397</v>
      </c>
      <c r="AP10" s="185">
        <v>181049</v>
      </c>
      <c r="AQ10" s="195">
        <f t="shared" si="14"/>
        <v>2.9538964589696626E-2</v>
      </c>
      <c r="AR10" s="184">
        <v>4320123</v>
      </c>
      <c r="AS10" s="185">
        <v>4457185</v>
      </c>
      <c r="AT10" s="194">
        <f t="shared" si="15"/>
        <v>-3.0750798990842876E-2</v>
      </c>
      <c r="AU10" s="184">
        <v>364171</v>
      </c>
      <c r="AV10" s="185">
        <v>404806</v>
      </c>
      <c r="AW10" s="194">
        <f t="shared" si="16"/>
        <v>-0.10038141727148309</v>
      </c>
      <c r="AX10" s="184">
        <v>833400</v>
      </c>
      <c r="AY10" s="185">
        <v>1223800</v>
      </c>
      <c r="AZ10" s="194">
        <f t="shared" si="17"/>
        <v>-0.31900637359045592</v>
      </c>
      <c r="BA10" s="187">
        <v>191000</v>
      </c>
      <c r="BB10" s="196">
        <v>678000</v>
      </c>
      <c r="BC10" s="189">
        <v>0</v>
      </c>
      <c r="BD10" s="197">
        <v>0</v>
      </c>
      <c r="BE10" s="184">
        <f t="shared" si="18"/>
        <v>1901569</v>
      </c>
      <c r="BF10" s="185">
        <v>1581411</v>
      </c>
      <c r="BG10" s="195">
        <f t="shared" si="19"/>
        <v>0.20245084927321244</v>
      </c>
      <c r="BH10" s="184">
        <f t="shared" si="20"/>
        <v>7637209</v>
      </c>
      <c r="BI10" s="185">
        <v>7882184</v>
      </c>
      <c r="BJ10" s="194">
        <f t="shared" si="21"/>
        <v>-3.107958403406974E-2</v>
      </c>
      <c r="BK10" s="184">
        <v>16601588</v>
      </c>
      <c r="BL10" s="185">
        <v>16621512</v>
      </c>
      <c r="BM10" s="194">
        <f t="shared" si="22"/>
        <v>-1.1986875802875163E-3</v>
      </c>
    </row>
    <row r="11" spans="1:65" ht="20.100000000000001" customHeight="1">
      <c r="A11" s="253" t="s">
        <v>24</v>
      </c>
      <c r="B11" s="184">
        <v>7940832</v>
      </c>
      <c r="C11" s="185">
        <v>7797560</v>
      </c>
      <c r="D11" s="186">
        <f t="shared" si="0"/>
        <v>1.8373952877566824E-2</v>
      </c>
      <c r="E11" s="187">
        <v>2287976</v>
      </c>
      <c r="F11" s="185">
        <v>2247271</v>
      </c>
      <c r="G11" s="188">
        <f t="shared" si="1"/>
        <v>1.8113080264907877E-2</v>
      </c>
      <c r="H11" s="187">
        <v>400386</v>
      </c>
      <c r="I11" s="185">
        <v>331506</v>
      </c>
      <c r="J11" s="188">
        <f t="shared" si="2"/>
        <v>0.20777904472317243</v>
      </c>
      <c r="K11" s="187">
        <v>4772923</v>
      </c>
      <c r="L11" s="185">
        <v>4778542</v>
      </c>
      <c r="M11" s="194">
        <f t="shared" si="3"/>
        <v>-1.175881681065083E-3</v>
      </c>
      <c r="N11" s="184">
        <v>177594</v>
      </c>
      <c r="O11" s="185">
        <v>177647</v>
      </c>
      <c r="P11" s="190">
        <f t="shared" si="4"/>
        <v>-2.9834446965049111E-4</v>
      </c>
      <c r="Q11" s="184">
        <v>45274</v>
      </c>
      <c r="R11" s="185">
        <v>173680</v>
      </c>
      <c r="S11" s="194">
        <f t="shared" si="5"/>
        <v>-0.73932519576232147</v>
      </c>
      <c r="T11" s="184">
        <v>5007494</v>
      </c>
      <c r="U11" s="185">
        <v>4942638</v>
      </c>
      <c r="V11" s="186">
        <f t="shared" si="6"/>
        <v>1.3121737825023905E-2</v>
      </c>
      <c r="W11" s="187">
        <v>4145760</v>
      </c>
      <c r="X11" s="185">
        <v>4128934</v>
      </c>
      <c r="Y11" s="188">
        <f t="shared" si="7"/>
        <v>4.075143850688745E-3</v>
      </c>
      <c r="Z11" s="187">
        <v>861734</v>
      </c>
      <c r="AA11" s="185">
        <v>813704</v>
      </c>
      <c r="AB11" s="190">
        <f t="shared" si="8"/>
        <v>5.9026378142420288E-2</v>
      </c>
      <c r="AC11" s="184">
        <v>1074036</v>
      </c>
      <c r="AD11" s="185">
        <v>1039628</v>
      </c>
      <c r="AE11" s="190">
        <f t="shared" si="9"/>
        <v>3.3096453731527031E-2</v>
      </c>
      <c r="AF11" s="193">
        <f t="shared" si="10"/>
        <v>189327</v>
      </c>
      <c r="AG11" s="185">
        <v>182789</v>
      </c>
      <c r="AH11" s="195">
        <f t="shared" si="11"/>
        <v>3.5768016674964098E-2</v>
      </c>
      <c r="AI11" s="184">
        <v>14434557</v>
      </c>
      <c r="AJ11" s="185">
        <v>14313942</v>
      </c>
      <c r="AK11" s="195">
        <f t="shared" si="12"/>
        <v>8.4263999393039413E-3</v>
      </c>
      <c r="AL11" s="184">
        <v>58937</v>
      </c>
      <c r="AM11" s="185">
        <v>68889</v>
      </c>
      <c r="AN11" s="194">
        <f t="shared" si="13"/>
        <v>-0.144464283122124</v>
      </c>
      <c r="AO11" s="189">
        <v>193713</v>
      </c>
      <c r="AP11" s="185">
        <v>178115</v>
      </c>
      <c r="AQ11" s="195">
        <f t="shared" si="14"/>
        <v>8.7572635656738562E-2</v>
      </c>
      <c r="AR11" s="184">
        <v>5277792</v>
      </c>
      <c r="AS11" s="185">
        <v>6295657</v>
      </c>
      <c r="AT11" s="194">
        <f t="shared" si="15"/>
        <v>-0.16167732771972809</v>
      </c>
      <c r="AU11" s="184">
        <v>326139</v>
      </c>
      <c r="AV11" s="185">
        <v>362435</v>
      </c>
      <c r="AW11" s="194">
        <f t="shared" si="16"/>
        <v>-0.10014485355994873</v>
      </c>
      <c r="AX11" s="184">
        <v>2176900</v>
      </c>
      <c r="AY11" s="185">
        <v>3425946</v>
      </c>
      <c r="AZ11" s="194">
        <f t="shared" si="17"/>
        <v>-0.36458426373328712</v>
      </c>
      <c r="BA11" s="187">
        <v>275900</v>
      </c>
      <c r="BB11" s="196">
        <v>751746</v>
      </c>
      <c r="BC11" s="189">
        <v>0</v>
      </c>
      <c r="BD11" s="197">
        <v>0</v>
      </c>
      <c r="BE11" s="184">
        <f t="shared" si="18"/>
        <v>2232599</v>
      </c>
      <c r="BF11" s="185">
        <v>1858163</v>
      </c>
      <c r="BG11" s="195">
        <f t="shared" si="19"/>
        <v>0.20150869433951701</v>
      </c>
      <c r="BH11" s="184">
        <f t="shared" si="20"/>
        <v>10266080</v>
      </c>
      <c r="BI11" s="185">
        <v>12189205</v>
      </c>
      <c r="BJ11" s="194">
        <f t="shared" si="21"/>
        <v>-0.15777279978472758</v>
      </c>
      <c r="BK11" s="184">
        <v>24700637</v>
      </c>
      <c r="BL11" s="185">
        <v>26503147</v>
      </c>
      <c r="BM11" s="194">
        <f t="shared" si="22"/>
        <v>-6.8011168635935926E-2</v>
      </c>
    </row>
    <row r="12" spans="1:65" ht="20.100000000000001" customHeight="1">
      <c r="A12" s="253" t="s">
        <v>25</v>
      </c>
      <c r="B12" s="184">
        <v>7045100</v>
      </c>
      <c r="C12" s="185">
        <v>6844042</v>
      </c>
      <c r="D12" s="186">
        <f t="shared" si="0"/>
        <v>2.9377084477272275E-2</v>
      </c>
      <c r="E12" s="187">
        <v>2584647</v>
      </c>
      <c r="F12" s="185">
        <v>2577921</v>
      </c>
      <c r="G12" s="188">
        <f t="shared" si="1"/>
        <v>2.609079176592255E-3</v>
      </c>
      <c r="H12" s="187">
        <v>468710</v>
      </c>
      <c r="I12" s="185">
        <v>436953</v>
      </c>
      <c r="J12" s="188">
        <f t="shared" si="2"/>
        <v>7.2678297208166542E-2</v>
      </c>
      <c r="K12" s="187">
        <v>3429114</v>
      </c>
      <c r="L12" s="185">
        <v>3294969</v>
      </c>
      <c r="M12" s="190">
        <f t="shared" si="3"/>
        <v>4.0712067397295604E-2</v>
      </c>
      <c r="N12" s="184">
        <v>277459</v>
      </c>
      <c r="O12" s="185">
        <v>279504</v>
      </c>
      <c r="P12" s="194">
        <f t="shared" si="4"/>
        <v>-7.3165321426527097E-3</v>
      </c>
      <c r="Q12" s="184">
        <v>39766</v>
      </c>
      <c r="R12" s="185">
        <v>157937</v>
      </c>
      <c r="S12" s="194">
        <f t="shared" si="5"/>
        <v>-0.7482160608343833</v>
      </c>
      <c r="T12" s="184">
        <v>6381969</v>
      </c>
      <c r="U12" s="185">
        <v>6369185</v>
      </c>
      <c r="V12" s="186">
        <f t="shared" si="6"/>
        <v>2.0071641819165986E-3</v>
      </c>
      <c r="W12" s="187">
        <v>5133679</v>
      </c>
      <c r="X12" s="185">
        <v>5147636</v>
      </c>
      <c r="Y12" s="192">
        <f t="shared" si="7"/>
        <v>-2.7113416721772365E-3</v>
      </c>
      <c r="Z12" s="187">
        <v>1248290</v>
      </c>
      <c r="AA12" s="185">
        <v>1221549</v>
      </c>
      <c r="AB12" s="190">
        <f t="shared" si="8"/>
        <v>2.1891057992761587E-2</v>
      </c>
      <c r="AC12" s="184">
        <v>1263933</v>
      </c>
      <c r="AD12" s="185">
        <v>1212165</v>
      </c>
      <c r="AE12" s="190">
        <f t="shared" si="9"/>
        <v>4.2707057207558297E-2</v>
      </c>
      <c r="AF12" s="193">
        <f t="shared" si="10"/>
        <v>219509</v>
      </c>
      <c r="AG12" s="185">
        <v>221472</v>
      </c>
      <c r="AH12" s="194">
        <f t="shared" si="11"/>
        <v>-8.8634229157635858E-3</v>
      </c>
      <c r="AI12" s="184">
        <v>15227736</v>
      </c>
      <c r="AJ12" s="185">
        <v>15084305</v>
      </c>
      <c r="AK12" s="195">
        <f t="shared" si="12"/>
        <v>9.5086250244873494E-3</v>
      </c>
      <c r="AL12" s="184">
        <v>24817</v>
      </c>
      <c r="AM12" s="185">
        <v>23516</v>
      </c>
      <c r="AN12" s="195">
        <f t="shared" si="13"/>
        <v>5.5324034699778979E-2</v>
      </c>
      <c r="AO12" s="189">
        <v>411666</v>
      </c>
      <c r="AP12" s="185">
        <v>420991</v>
      </c>
      <c r="AQ12" s="194">
        <f t="shared" si="14"/>
        <v>-2.2150117223408539E-2</v>
      </c>
      <c r="AR12" s="184">
        <v>4596095</v>
      </c>
      <c r="AS12" s="185">
        <v>5566678</v>
      </c>
      <c r="AT12" s="194">
        <f t="shared" si="15"/>
        <v>-0.17435587256888219</v>
      </c>
      <c r="AU12" s="184">
        <v>71102</v>
      </c>
      <c r="AV12" s="185">
        <v>599229</v>
      </c>
      <c r="AW12" s="194">
        <f t="shared" si="16"/>
        <v>-0.88134419395590002</v>
      </c>
      <c r="AX12" s="184">
        <v>982000</v>
      </c>
      <c r="AY12" s="185">
        <v>1441600</v>
      </c>
      <c r="AZ12" s="194">
        <f t="shared" si="17"/>
        <v>-0.31881243063263043</v>
      </c>
      <c r="BA12" s="187">
        <v>258400</v>
      </c>
      <c r="BB12" s="196">
        <v>649400</v>
      </c>
      <c r="BC12" s="189">
        <v>0</v>
      </c>
      <c r="BD12" s="197">
        <v>0</v>
      </c>
      <c r="BE12" s="184">
        <f t="shared" si="18"/>
        <v>2823797</v>
      </c>
      <c r="BF12" s="185">
        <v>2714996</v>
      </c>
      <c r="BG12" s="195">
        <f t="shared" si="19"/>
        <v>4.007409219019098E-2</v>
      </c>
      <c r="BH12" s="184">
        <f t="shared" si="20"/>
        <v>8909477</v>
      </c>
      <c r="BI12" s="185">
        <v>10767010</v>
      </c>
      <c r="BJ12" s="194">
        <f t="shared" si="21"/>
        <v>-0.17252078339297539</v>
      </c>
      <c r="BK12" s="184">
        <v>24137213</v>
      </c>
      <c r="BL12" s="185">
        <v>25851315</v>
      </c>
      <c r="BM12" s="194">
        <f t="shared" si="22"/>
        <v>-6.6306182103308853E-2</v>
      </c>
    </row>
    <row r="13" spans="1:65" ht="20.100000000000001" customHeight="1">
      <c r="A13" s="253" t="s">
        <v>26</v>
      </c>
      <c r="B13" s="184">
        <v>4682875</v>
      </c>
      <c r="C13" s="185">
        <v>4582432</v>
      </c>
      <c r="D13" s="186">
        <f t="shared" si="0"/>
        <v>2.1919146863499606E-2</v>
      </c>
      <c r="E13" s="187">
        <v>1419701</v>
      </c>
      <c r="F13" s="185">
        <v>1399208</v>
      </c>
      <c r="G13" s="188">
        <f t="shared" si="1"/>
        <v>1.4646142674999085E-2</v>
      </c>
      <c r="H13" s="187">
        <v>332102</v>
      </c>
      <c r="I13" s="185">
        <v>337582</v>
      </c>
      <c r="J13" s="192">
        <f t="shared" si="2"/>
        <v>-1.6233092996664533E-2</v>
      </c>
      <c r="K13" s="187">
        <v>2617893</v>
      </c>
      <c r="L13" s="185">
        <v>2553319</v>
      </c>
      <c r="M13" s="190">
        <f t="shared" si="3"/>
        <v>2.5290220297581323E-2</v>
      </c>
      <c r="N13" s="184">
        <v>176496</v>
      </c>
      <c r="O13" s="185">
        <v>193007</v>
      </c>
      <c r="P13" s="194">
        <f t="shared" si="4"/>
        <v>-8.5546120088908717E-2</v>
      </c>
      <c r="Q13" s="184">
        <v>22633</v>
      </c>
      <c r="R13" s="185">
        <v>116166</v>
      </c>
      <c r="S13" s="194">
        <f t="shared" si="5"/>
        <v>-0.80516674414200362</v>
      </c>
      <c r="T13" s="184">
        <v>4155445</v>
      </c>
      <c r="U13" s="185">
        <v>4090758</v>
      </c>
      <c r="V13" s="186">
        <f t="shared" si="6"/>
        <v>1.5812961803167047E-2</v>
      </c>
      <c r="W13" s="187">
        <v>3343648</v>
      </c>
      <c r="X13" s="185">
        <v>3313595</v>
      </c>
      <c r="Y13" s="188">
        <f t="shared" si="7"/>
        <v>9.069605669974834E-3</v>
      </c>
      <c r="Z13" s="187">
        <v>811797</v>
      </c>
      <c r="AA13" s="185">
        <v>777163</v>
      </c>
      <c r="AB13" s="190">
        <f t="shared" si="8"/>
        <v>4.4564653747026117E-2</v>
      </c>
      <c r="AC13" s="184">
        <v>759690</v>
      </c>
      <c r="AD13" s="185">
        <v>741477</v>
      </c>
      <c r="AE13" s="190">
        <f t="shared" si="9"/>
        <v>2.4563135471498132E-2</v>
      </c>
      <c r="AF13" s="193">
        <f t="shared" si="10"/>
        <v>156447</v>
      </c>
      <c r="AG13" s="185">
        <v>164557</v>
      </c>
      <c r="AH13" s="194">
        <f t="shared" si="11"/>
        <v>-4.9283834780653457E-2</v>
      </c>
      <c r="AI13" s="184">
        <v>9953586</v>
      </c>
      <c r="AJ13" s="185">
        <v>9888397</v>
      </c>
      <c r="AK13" s="195">
        <f t="shared" si="12"/>
        <v>6.5924739874421157E-3</v>
      </c>
      <c r="AL13" s="184">
        <v>12741</v>
      </c>
      <c r="AM13" s="185">
        <v>22358</v>
      </c>
      <c r="AN13" s="194">
        <f t="shared" si="13"/>
        <v>-0.43013686376241167</v>
      </c>
      <c r="AO13" s="189">
        <v>192636</v>
      </c>
      <c r="AP13" s="185">
        <v>191405</v>
      </c>
      <c r="AQ13" s="195">
        <f t="shared" si="14"/>
        <v>6.4313889396829804E-3</v>
      </c>
      <c r="AR13" s="184">
        <v>3192753</v>
      </c>
      <c r="AS13" s="185">
        <v>4410629</v>
      </c>
      <c r="AT13" s="194">
        <f t="shared" si="15"/>
        <v>-0.27612297475031344</v>
      </c>
      <c r="AU13" s="184">
        <v>130996</v>
      </c>
      <c r="AV13" s="185">
        <v>42477</v>
      </c>
      <c r="AW13" s="195">
        <f t="shared" si="16"/>
        <v>2.083927772676978</v>
      </c>
      <c r="AX13" s="184">
        <v>571700</v>
      </c>
      <c r="AY13" s="185">
        <v>989400</v>
      </c>
      <c r="AZ13" s="194">
        <f t="shared" si="17"/>
        <v>-0.42217505558924606</v>
      </c>
      <c r="BA13" s="187">
        <v>168500</v>
      </c>
      <c r="BB13" s="196">
        <v>451500</v>
      </c>
      <c r="BC13" s="189">
        <v>0</v>
      </c>
      <c r="BD13" s="197">
        <v>0</v>
      </c>
      <c r="BE13" s="184">
        <f t="shared" si="18"/>
        <v>1648766</v>
      </c>
      <c r="BF13" s="185">
        <v>997795</v>
      </c>
      <c r="BG13" s="195">
        <f t="shared" si="19"/>
        <v>0.65240956308660603</v>
      </c>
      <c r="BH13" s="184">
        <f t="shared" si="20"/>
        <v>5749592</v>
      </c>
      <c r="BI13" s="185">
        <v>6654064</v>
      </c>
      <c r="BJ13" s="194">
        <f t="shared" si="21"/>
        <v>-0.13592775783340827</v>
      </c>
      <c r="BK13" s="184">
        <v>15703178</v>
      </c>
      <c r="BL13" s="185">
        <v>16542461</v>
      </c>
      <c r="BM13" s="194">
        <f t="shared" si="22"/>
        <v>-5.0735075029041954E-2</v>
      </c>
    </row>
    <row r="14" spans="1:65" ht="20.100000000000001" customHeight="1">
      <c r="A14" s="253" t="s">
        <v>27</v>
      </c>
      <c r="B14" s="184">
        <v>6648715</v>
      </c>
      <c r="C14" s="185">
        <v>6536619</v>
      </c>
      <c r="D14" s="186">
        <f t="shared" si="0"/>
        <v>1.7148926685186971E-2</v>
      </c>
      <c r="E14" s="187">
        <v>2191281</v>
      </c>
      <c r="F14" s="185">
        <v>2200154</v>
      </c>
      <c r="G14" s="192">
        <f t="shared" si="1"/>
        <v>-4.0328995152157932E-3</v>
      </c>
      <c r="H14" s="187">
        <v>378491</v>
      </c>
      <c r="I14" s="185">
        <v>371139</v>
      </c>
      <c r="J14" s="188">
        <f t="shared" si="2"/>
        <v>1.9809289780917672E-2</v>
      </c>
      <c r="K14" s="187">
        <v>3639551</v>
      </c>
      <c r="L14" s="185">
        <v>3549136</v>
      </c>
      <c r="M14" s="190">
        <f t="shared" si="3"/>
        <v>2.5475214249327083E-2</v>
      </c>
      <c r="N14" s="184">
        <v>424031</v>
      </c>
      <c r="O14" s="185">
        <v>417937</v>
      </c>
      <c r="P14" s="190">
        <f t="shared" si="4"/>
        <v>1.458114500510832E-2</v>
      </c>
      <c r="Q14" s="184">
        <v>29824</v>
      </c>
      <c r="R14" s="185">
        <v>144979</v>
      </c>
      <c r="S14" s="194">
        <f t="shared" si="5"/>
        <v>-0.79428744852702804</v>
      </c>
      <c r="T14" s="184">
        <v>15327852</v>
      </c>
      <c r="U14" s="185">
        <v>15601631</v>
      </c>
      <c r="V14" s="191">
        <f t="shared" si="6"/>
        <v>-1.7548101220955736E-2</v>
      </c>
      <c r="W14" s="187">
        <v>12944343</v>
      </c>
      <c r="X14" s="185">
        <v>13249595</v>
      </c>
      <c r="Y14" s="192">
        <f t="shared" si="7"/>
        <v>-2.3038590990894448E-2</v>
      </c>
      <c r="Z14" s="187">
        <v>2383509</v>
      </c>
      <c r="AA14" s="185">
        <v>2352036</v>
      </c>
      <c r="AB14" s="190">
        <f t="shared" si="8"/>
        <v>1.3381172737152003E-2</v>
      </c>
      <c r="AC14" s="184">
        <v>1281661</v>
      </c>
      <c r="AD14" s="185">
        <v>1265601</v>
      </c>
      <c r="AE14" s="190">
        <f t="shared" si="9"/>
        <v>1.2689623348906887E-2</v>
      </c>
      <c r="AF14" s="193">
        <f t="shared" si="10"/>
        <v>227990</v>
      </c>
      <c r="AG14" s="185">
        <v>212148</v>
      </c>
      <c r="AH14" s="195">
        <f t="shared" si="11"/>
        <v>7.4674283990421753E-2</v>
      </c>
      <c r="AI14" s="184">
        <v>23940073</v>
      </c>
      <c r="AJ14" s="185">
        <v>24178915</v>
      </c>
      <c r="AK14" s="194">
        <f t="shared" si="12"/>
        <v>-9.8781107423554504E-3</v>
      </c>
      <c r="AL14" s="184">
        <v>64067</v>
      </c>
      <c r="AM14" s="185">
        <v>54407</v>
      </c>
      <c r="AN14" s="195">
        <f t="shared" si="13"/>
        <v>0.1775506828165494</v>
      </c>
      <c r="AO14" s="189">
        <v>356592</v>
      </c>
      <c r="AP14" s="185">
        <v>359916</v>
      </c>
      <c r="AQ14" s="194">
        <f t="shared" si="14"/>
        <v>-9.2354882805988359E-3</v>
      </c>
      <c r="AR14" s="184">
        <v>6593554</v>
      </c>
      <c r="AS14" s="185">
        <v>6810852</v>
      </c>
      <c r="AT14" s="194">
        <f t="shared" si="15"/>
        <v>-3.1904672132062162E-2</v>
      </c>
      <c r="AU14" s="184">
        <v>912025</v>
      </c>
      <c r="AV14" s="185">
        <v>1095993</v>
      </c>
      <c r="AW14" s="194">
        <f t="shared" si="16"/>
        <v>-0.16785508666569948</v>
      </c>
      <c r="AX14" s="184">
        <v>2729248</v>
      </c>
      <c r="AY14" s="185">
        <v>3352280</v>
      </c>
      <c r="AZ14" s="194">
        <f t="shared" si="17"/>
        <v>-0.18585321035235725</v>
      </c>
      <c r="BA14" s="187">
        <v>252948</v>
      </c>
      <c r="BB14" s="196">
        <v>695480</v>
      </c>
      <c r="BC14" s="189">
        <v>0</v>
      </c>
      <c r="BD14" s="197">
        <v>0</v>
      </c>
      <c r="BE14" s="184">
        <f t="shared" si="18"/>
        <v>3435762</v>
      </c>
      <c r="BF14" s="185">
        <v>3035165</v>
      </c>
      <c r="BG14" s="195">
        <f t="shared" si="19"/>
        <v>0.13198524627161956</v>
      </c>
      <c r="BH14" s="184">
        <f t="shared" si="20"/>
        <v>14091248</v>
      </c>
      <c r="BI14" s="185">
        <v>14708613</v>
      </c>
      <c r="BJ14" s="194">
        <f t="shared" si="21"/>
        <v>-4.1973026280588077E-2</v>
      </c>
      <c r="BK14" s="184">
        <v>38031321</v>
      </c>
      <c r="BL14" s="185">
        <v>38887528</v>
      </c>
      <c r="BM14" s="194">
        <f t="shared" si="22"/>
        <v>-2.201752191602413E-2</v>
      </c>
    </row>
    <row r="15" spans="1:65" ht="20.100000000000001" customHeight="1">
      <c r="A15" s="253" t="s">
        <v>28</v>
      </c>
      <c r="B15" s="184">
        <v>15281672</v>
      </c>
      <c r="C15" s="185">
        <v>15292730</v>
      </c>
      <c r="D15" s="191">
        <f t="shared" si="0"/>
        <v>-7.2308868331549814E-4</v>
      </c>
      <c r="E15" s="187">
        <v>4830730</v>
      </c>
      <c r="F15" s="185">
        <v>4801614</v>
      </c>
      <c r="G15" s="188">
        <f t="shared" si="1"/>
        <v>6.0637943824721763E-3</v>
      </c>
      <c r="H15" s="187">
        <v>1034695</v>
      </c>
      <c r="I15" s="185">
        <v>1206220</v>
      </c>
      <c r="J15" s="192">
        <f t="shared" si="2"/>
        <v>-0.14220042778265984</v>
      </c>
      <c r="K15" s="187">
        <v>8445461</v>
      </c>
      <c r="L15" s="185">
        <v>8380407</v>
      </c>
      <c r="M15" s="190">
        <f t="shared" si="3"/>
        <v>7.7626301443354251E-3</v>
      </c>
      <c r="N15" s="184">
        <v>387847</v>
      </c>
      <c r="O15" s="185">
        <v>383748</v>
      </c>
      <c r="P15" s="190">
        <f t="shared" si="4"/>
        <v>1.0681488893753199E-2</v>
      </c>
      <c r="Q15" s="184">
        <v>110698</v>
      </c>
      <c r="R15" s="185">
        <v>295978</v>
      </c>
      <c r="S15" s="194">
        <f t="shared" si="5"/>
        <v>-0.62599247241349021</v>
      </c>
      <c r="T15" s="184">
        <v>9032309</v>
      </c>
      <c r="U15" s="185">
        <v>9052699</v>
      </c>
      <c r="V15" s="191">
        <f t="shared" si="6"/>
        <v>-2.2523669460345896E-3</v>
      </c>
      <c r="W15" s="187">
        <v>7573418</v>
      </c>
      <c r="X15" s="185">
        <v>7546881</v>
      </c>
      <c r="Y15" s="188">
        <f t="shared" si="7"/>
        <v>3.5162870595151219E-3</v>
      </c>
      <c r="Z15" s="187">
        <v>1458891</v>
      </c>
      <c r="AA15" s="185">
        <v>1505818</v>
      </c>
      <c r="AB15" s="194">
        <f t="shared" si="8"/>
        <v>-3.1163792702703752E-2</v>
      </c>
      <c r="AC15" s="184">
        <v>2362203</v>
      </c>
      <c r="AD15" s="185">
        <v>2264917</v>
      </c>
      <c r="AE15" s="195">
        <f t="shared" si="9"/>
        <v>4.295345039133891E-2</v>
      </c>
      <c r="AF15" s="193">
        <f t="shared" si="10"/>
        <v>456748</v>
      </c>
      <c r="AG15" s="185">
        <v>460801</v>
      </c>
      <c r="AH15" s="194">
        <f t="shared" si="11"/>
        <v>-8.79555382909325E-3</v>
      </c>
      <c r="AI15" s="184">
        <v>27631477</v>
      </c>
      <c r="AJ15" s="185">
        <v>27750873</v>
      </c>
      <c r="AK15" s="194">
        <f t="shared" si="12"/>
        <v>-4.3024232066500856E-3</v>
      </c>
      <c r="AL15" s="184">
        <v>115667</v>
      </c>
      <c r="AM15" s="185">
        <v>114118</v>
      </c>
      <c r="AN15" s="195">
        <f t="shared" si="13"/>
        <v>1.3573669359785434E-2</v>
      </c>
      <c r="AO15" s="189">
        <v>696324</v>
      </c>
      <c r="AP15" s="185">
        <v>668767</v>
      </c>
      <c r="AQ15" s="195">
        <f t="shared" si="14"/>
        <v>4.1205681500432911E-2</v>
      </c>
      <c r="AR15" s="184">
        <v>8808263</v>
      </c>
      <c r="AS15" s="185">
        <v>11272080</v>
      </c>
      <c r="AT15" s="194">
        <f t="shared" si="15"/>
        <v>-0.21857696183845399</v>
      </c>
      <c r="AU15" s="184">
        <v>206353</v>
      </c>
      <c r="AV15" s="185">
        <v>204145</v>
      </c>
      <c r="AW15" s="195">
        <f t="shared" si="16"/>
        <v>1.0815841681157901E-2</v>
      </c>
      <c r="AX15" s="184">
        <v>1627100</v>
      </c>
      <c r="AY15" s="185">
        <v>4130600</v>
      </c>
      <c r="AZ15" s="194">
        <f t="shared" si="17"/>
        <v>-0.60608628286447486</v>
      </c>
      <c r="BA15" s="187">
        <v>504100</v>
      </c>
      <c r="BB15" s="196">
        <v>947600</v>
      </c>
      <c r="BC15" s="189">
        <v>0</v>
      </c>
      <c r="BD15" s="197">
        <v>0</v>
      </c>
      <c r="BE15" s="184">
        <f t="shared" si="18"/>
        <v>3699206</v>
      </c>
      <c r="BF15" s="185">
        <v>3792104</v>
      </c>
      <c r="BG15" s="194">
        <f t="shared" si="19"/>
        <v>-2.4497745842413599E-2</v>
      </c>
      <c r="BH15" s="184">
        <f t="shared" si="20"/>
        <v>15152913</v>
      </c>
      <c r="BI15" s="185">
        <v>20181814</v>
      </c>
      <c r="BJ15" s="194">
        <f t="shared" si="21"/>
        <v>-0.24917983091113616</v>
      </c>
      <c r="BK15" s="184">
        <v>42784390</v>
      </c>
      <c r="BL15" s="185">
        <v>47932687</v>
      </c>
      <c r="BM15" s="194">
        <f t="shared" si="22"/>
        <v>-0.10740680988737394</v>
      </c>
    </row>
    <row r="16" spans="1:65" s="10" customFormat="1" ht="20.100000000000001" customHeight="1">
      <c r="A16" s="254" t="s">
        <v>29</v>
      </c>
      <c r="B16" s="198">
        <f>SUM(B6:B15)</f>
        <v>162112312</v>
      </c>
      <c r="C16" s="199">
        <v>157520992</v>
      </c>
      <c r="D16" s="200">
        <f>((B16/C16)-1)</f>
        <v>2.9147353261970377E-2</v>
      </c>
      <c r="E16" s="201">
        <f>SUM(E6:E15)</f>
        <v>53602448</v>
      </c>
      <c r="F16" s="199">
        <v>52583358</v>
      </c>
      <c r="G16" s="202">
        <f>((E16/F16)-1)</f>
        <v>1.9380466344503855E-2</v>
      </c>
      <c r="H16" s="201">
        <f>SUM(H6:H15)</f>
        <v>13745003</v>
      </c>
      <c r="I16" s="199">
        <v>12851098</v>
      </c>
      <c r="J16" s="202">
        <f>((H16/I16)-1)</f>
        <v>6.9558647829158327E-2</v>
      </c>
      <c r="K16" s="201">
        <f>SUM(K6:K15)</f>
        <v>76872776</v>
      </c>
      <c r="L16" s="199">
        <v>74909276</v>
      </c>
      <c r="M16" s="204">
        <f>((K16/L16)-1)</f>
        <v>2.6211707078840352E-2</v>
      </c>
      <c r="N16" s="198">
        <f>SUM(N6:N15)</f>
        <v>3956974</v>
      </c>
      <c r="O16" s="199">
        <f>SUM(O6:O15)</f>
        <v>3968944</v>
      </c>
      <c r="P16" s="205">
        <f>((N16/O16)-1)</f>
        <v>-3.0159155684735817E-3</v>
      </c>
      <c r="Q16" s="198">
        <f>SUM(Q6:Q15)</f>
        <v>990213</v>
      </c>
      <c r="R16" s="199">
        <v>3501754</v>
      </c>
      <c r="S16" s="205">
        <f>((Q16/R16)-1)</f>
        <v>-0.71722371131724272</v>
      </c>
      <c r="T16" s="198">
        <f>SUM(T6:T15)</f>
        <v>82715426</v>
      </c>
      <c r="U16" s="199">
        <v>83398525</v>
      </c>
      <c r="V16" s="206">
        <f>((T16/U16)-1)</f>
        <v>-8.1907803525301803E-3</v>
      </c>
      <c r="W16" s="201">
        <f>SUM(W6:W15)</f>
        <v>69171692</v>
      </c>
      <c r="X16" s="199">
        <v>70052703</v>
      </c>
      <c r="Y16" s="207">
        <f>((W16/X16)-1)</f>
        <v>-1.2576402655012475E-2</v>
      </c>
      <c r="Z16" s="201">
        <f>SUM(Z6:Z15)</f>
        <v>13543734</v>
      </c>
      <c r="AA16" s="199">
        <v>13345743</v>
      </c>
      <c r="AB16" s="204">
        <f>((Z16/AA16)-1)</f>
        <v>1.4835517213241722E-2</v>
      </c>
      <c r="AC16" s="198">
        <f>SUM(AC6:AC15)</f>
        <v>25288329</v>
      </c>
      <c r="AD16" s="199">
        <v>24385022</v>
      </c>
      <c r="AE16" s="204">
        <f>((AC16/AD16)-1)</f>
        <v>3.7043517943104565E-2</v>
      </c>
      <c r="AF16" s="198">
        <f>SUM(AF6:AF15)</f>
        <v>4808239</v>
      </c>
      <c r="AG16" s="199">
        <v>5021373</v>
      </c>
      <c r="AH16" s="205">
        <f>((AF16/AG16)-1)</f>
        <v>-4.2445363051101803E-2</v>
      </c>
      <c r="AI16" s="198">
        <f>SUM(AI6:AI15)</f>
        <v>279871493</v>
      </c>
      <c r="AJ16" s="199">
        <v>277796610</v>
      </c>
      <c r="AK16" s="208">
        <f>((AI16/AJ16)-1)</f>
        <v>7.4690724267658659E-3</v>
      </c>
      <c r="AL16" s="198">
        <f>SUM(AL6:AL15)</f>
        <v>1845317</v>
      </c>
      <c r="AM16" s="199">
        <v>1651578</v>
      </c>
      <c r="AN16" s="208">
        <f>((AL16/AM16)-1)</f>
        <v>0.11730538914904409</v>
      </c>
      <c r="AO16" s="203">
        <f>SUM(AO6:AO15)</f>
        <v>6590549</v>
      </c>
      <c r="AP16" s="199">
        <v>6305964</v>
      </c>
      <c r="AQ16" s="208">
        <f>((AO16/AP16)-1)</f>
        <v>4.5129499629239955E-2</v>
      </c>
      <c r="AR16" s="198">
        <f>SUM(AR6:AR15)</f>
        <v>109745097</v>
      </c>
      <c r="AS16" s="199">
        <v>121302019</v>
      </c>
      <c r="AT16" s="205">
        <f>((AR16/AS16)-1)</f>
        <v>-9.5273945934898241E-2</v>
      </c>
      <c r="AU16" s="198">
        <f>SUM(AU6:AU15)</f>
        <v>6432550</v>
      </c>
      <c r="AV16" s="199">
        <v>4641008</v>
      </c>
      <c r="AW16" s="209">
        <f t="shared" ref="AW16" si="23">((AU16/AV16)-1)*100</f>
        <v>38.602432919745013</v>
      </c>
      <c r="AX16" s="198">
        <f>SUM(AX6:AX15)</f>
        <v>32827223</v>
      </c>
      <c r="AY16" s="199">
        <v>49983610</v>
      </c>
      <c r="AZ16" s="205">
        <f>((AX16/AY16)-1)</f>
        <v>-0.34324025415531212</v>
      </c>
      <c r="BA16" s="201">
        <f>SUM(BA6:BA15)</f>
        <v>6935723</v>
      </c>
      <c r="BB16" s="210">
        <v>15328710</v>
      </c>
      <c r="BC16" s="203">
        <v>0</v>
      </c>
      <c r="BD16" s="211">
        <v>0</v>
      </c>
      <c r="BE16" s="212">
        <f>SUM(BE6:BE15)</f>
        <v>37367158</v>
      </c>
      <c r="BF16" s="199">
        <f>SUM(BF6:BF15)</f>
        <v>34542491</v>
      </c>
      <c r="BG16" s="208">
        <f>((BE16/BF16)-1)</f>
        <v>8.1773691422543981E-2</v>
      </c>
      <c r="BH16" s="198">
        <f>SUM(BH6:BH15)</f>
        <v>194807894</v>
      </c>
      <c r="BI16" s="199">
        <v>218426670</v>
      </c>
      <c r="BJ16" s="205">
        <f>((BH16/BI16)-1)</f>
        <v>-0.10813137425022323</v>
      </c>
      <c r="BK16" s="198">
        <f>SUM(BK6:BK15)</f>
        <v>474679387</v>
      </c>
      <c r="BL16" s="199">
        <v>496223280</v>
      </c>
      <c r="BM16" s="205">
        <f>((BK16/BL16)-1)</f>
        <v>-4.3415724066795058E-2</v>
      </c>
    </row>
    <row r="17" spans="1:65" s="10" customFormat="1" ht="20.100000000000001" customHeight="1">
      <c r="A17" s="255" t="s">
        <v>30</v>
      </c>
      <c r="B17" s="213">
        <v>416284</v>
      </c>
      <c r="C17" s="214">
        <v>402667</v>
      </c>
      <c r="D17" s="186">
        <f t="shared" si="0"/>
        <v>3.3817024985906441E-2</v>
      </c>
      <c r="E17" s="215">
        <v>208921</v>
      </c>
      <c r="F17" s="214">
        <v>197038</v>
      </c>
      <c r="G17" s="216">
        <f>((E17/F17)-1)</f>
        <v>6.0308163907469625E-2</v>
      </c>
      <c r="H17" s="215">
        <v>14395</v>
      </c>
      <c r="I17" s="214">
        <v>17902</v>
      </c>
      <c r="J17" s="217">
        <f>((H17/I17)-1)</f>
        <v>-0.19589989945257513</v>
      </c>
      <c r="K17" s="215">
        <v>162881</v>
      </c>
      <c r="L17" s="214">
        <v>160060</v>
      </c>
      <c r="M17" s="219">
        <f>((K17/L17)-1)</f>
        <v>1.7624640759715149E-2</v>
      </c>
      <c r="N17" s="213">
        <v>10430</v>
      </c>
      <c r="O17" s="214">
        <v>10490</v>
      </c>
      <c r="P17" s="220">
        <f>((N17/O17)-1)</f>
        <v>-5.7197330791229906E-3</v>
      </c>
      <c r="Q17" s="213">
        <v>6683</v>
      </c>
      <c r="R17" s="214">
        <v>8718</v>
      </c>
      <c r="S17" s="220">
        <f>((Q17/R17)-1)</f>
        <v>-0.23342509749942653</v>
      </c>
      <c r="T17" s="213">
        <v>850568</v>
      </c>
      <c r="U17" s="214">
        <v>881535</v>
      </c>
      <c r="V17" s="221">
        <f>((T17/U17)-1)</f>
        <v>-3.5128497450469864E-2</v>
      </c>
      <c r="W17" s="215">
        <v>788697</v>
      </c>
      <c r="X17" s="214">
        <v>817025</v>
      </c>
      <c r="Y17" s="217">
        <f>((W17/X17)-1)</f>
        <v>-3.4672133655640924E-2</v>
      </c>
      <c r="Z17" s="215">
        <v>61871</v>
      </c>
      <c r="AA17" s="214">
        <v>64510</v>
      </c>
      <c r="AB17" s="220">
        <f>((Z17/AA17)-1)</f>
        <v>-4.090838629669824E-2</v>
      </c>
      <c r="AC17" s="213">
        <v>74005</v>
      </c>
      <c r="AD17" s="214">
        <v>67999</v>
      </c>
      <c r="AE17" s="222">
        <f>((AC17/AD17)-1)</f>
        <v>8.832482830629873E-2</v>
      </c>
      <c r="AF17" s="223">
        <f>AI17-B17-N17-Q17-T17-AC17</f>
        <v>10771</v>
      </c>
      <c r="AG17" s="214">
        <v>11689</v>
      </c>
      <c r="AH17" s="220">
        <f>((AF17/AG17)-1)</f>
        <v>-7.8535375139019536E-2</v>
      </c>
      <c r="AI17" s="213">
        <v>1368741</v>
      </c>
      <c r="AJ17" s="214">
        <v>1383098</v>
      </c>
      <c r="AK17" s="220">
        <f>((AI17/AJ17)-1)</f>
        <v>-1.0380320121929132E-2</v>
      </c>
      <c r="AL17" s="213">
        <v>166</v>
      </c>
      <c r="AM17" s="214">
        <v>176</v>
      </c>
      <c r="AN17" s="220">
        <f>((AL17/AM17)-1)</f>
        <v>-5.6818181818181768E-2</v>
      </c>
      <c r="AO17" s="218">
        <v>40225</v>
      </c>
      <c r="AP17" s="214">
        <v>38509</v>
      </c>
      <c r="AQ17" s="222">
        <f>((AO17/AP17)-1)</f>
        <v>4.4561011711548026E-2</v>
      </c>
      <c r="AR17" s="213">
        <v>473488</v>
      </c>
      <c r="AS17" s="214">
        <v>548626</v>
      </c>
      <c r="AT17" s="220">
        <f>((AR17/AS17)-1)</f>
        <v>-0.13695668816279216</v>
      </c>
      <c r="AU17" s="213">
        <v>0</v>
      </c>
      <c r="AV17" s="214">
        <v>0</v>
      </c>
      <c r="AW17" s="224" t="s">
        <v>113</v>
      </c>
      <c r="AX17" s="213">
        <v>48651</v>
      </c>
      <c r="AY17" s="214">
        <v>176992</v>
      </c>
      <c r="AZ17" s="220">
        <f>((AX17/AY17)-1)</f>
        <v>-0.72512316940878685</v>
      </c>
      <c r="BA17" s="215">
        <v>15551</v>
      </c>
      <c r="BB17" s="225">
        <v>60392</v>
      </c>
      <c r="BC17" s="218">
        <v>0</v>
      </c>
      <c r="BD17" s="226">
        <v>0</v>
      </c>
      <c r="BE17" s="213">
        <f>BH17-AL17-AO17-AR17-AU17-AX17</f>
        <v>230620</v>
      </c>
      <c r="BF17" s="214">
        <v>155981</v>
      </c>
      <c r="BG17" s="222">
        <f>((BE17/BF17)-1)</f>
        <v>0.47851340868439096</v>
      </c>
      <c r="BH17" s="213">
        <f>BK17-AI17</f>
        <v>793150</v>
      </c>
      <c r="BI17" s="214">
        <v>920284</v>
      </c>
      <c r="BJ17" s="220">
        <f>((BH17/BI17)-1)</f>
        <v>-0.13814648521543349</v>
      </c>
      <c r="BK17" s="213">
        <v>2161891</v>
      </c>
      <c r="BL17" s="214">
        <v>2303382</v>
      </c>
      <c r="BM17" s="220">
        <f>((BK17/BL17)-1)</f>
        <v>-6.1427500952946579E-2</v>
      </c>
    </row>
    <row r="18" spans="1:65" s="10" customFormat="1" ht="20.100000000000001" customHeight="1">
      <c r="A18" s="255" t="s">
        <v>31</v>
      </c>
      <c r="B18" s="213">
        <v>2676616</v>
      </c>
      <c r="C18" s="214">
        <v>2577656</v>
      </c>
      <c r="D18" s="186">
        <f t="shared" si="0"/>
        <v>3.8391468838355536E-2</v>
      </c>
      <c r="E18" s="215">
        <v>918055</v>
      </c>
      <c r="F18" s="214">
        <v>914780</v>
      </c>
      <c r="G18" s="216">
        <f t="shared" ref="G18:G21" si="24">((E18/F18)-1)</f>
        <v>3.5800957607292627E-3</v>
      </c>
      <c r="H18" s="215">
        <v>246831</v>
      </c>
      <c r="I18" s="214">
        <v>205194</v>
      </c>
      <c r="J18" s="216">
        <f t="shared" ref="J18:J21" si="25">((H18/I18)-1)</f>
        <v>0.20291528992075802</v>
      </c>
      <c r="K18" s="215">
        <v>1314726</v>
      </c>
      <c r="L18" s="214">
        <v>1269217</v>
      </c>
      <c r="M18" s="219">
        <f t="shared" ref="M18:M21" si="26">((K18/L18)-1)</f>
        <v>3.5855964740465929E-2</v>
      </c>
      <c r="N18" s="213">
        <v>112116</v>
      </c>
      <c r="O18" s="214">
        <v>122269</v>
      </c>
      <c r="P18" s="220">
        <f t="shared" ref="P18:P21" si="27">((N18/O18)-1)</f>
        <v>-8.3038219008906622E-2</v>
      </c>
      <c r="Q18" s="213">
        <v>15229</v>
      </c>
      <c r="R18" s="214">
        <v>61318</v>
      </c>
      <c r="S18" s="220">
        <f t="shared" ref="S18:S21" si="28">((Q18/R18)-1)</f>
        <v>-0.75163899670569823</v>
      </c>
      <c r="T18" s="213">
        <v>3844562</v>
      </c>
      <c r="U18" s="214">
        <v>3918921</v>
      </c>
      <c r="V18" s="221">
        <f t="shared" ref="V18:V21" si="29">((T18/U18)-1)</f>
        <v>-1.8974355441204405E-2</v>
      </c>
      <c r="W18" s="215">
        <v>3134347</v>
      </c>
      <c r="X18" s="214">
        <v>3255690</v>
      </c>
      <c r="Y18" s="217">
        <f t="shared" ref="Y18:Y21" si="30">((W18/X18)-1)</f>
        <v>-3.727105467658165E-2</v>
      </c>
      <c r="Z18" s="215">
        <v>710215</v>
      </c>
      <c r="AA18" s="214">
        <v>663231</v>
      </c>
      <c r="AB18" s="219">
        <f t="shared" ref="AB18:AB21" si="31">((Z18/AA18)-1)</f>
        <v>7.0841079503219939E-2</v>
      </c>
      <c r="AC18" s="213">
        <v>491697</v>
      </c>
      <c r="AD18" s="214">
        <v>489086</v>
      </c>
      <c r="AE18" s="219">
        <f t="shared" ref="AE18:AE21" si="32">((AC18/AD18)-1)</f>
        <v>5.3385294201837574E-3</v>
      </c>
      <c r="AF18" s="223">
        <f t="shared" ref="AF18:AF21" si="33">AI18-B18-N18-Q18-T18-AC18</f>
        <v>87358</v>
      </c>
      <c r="AG18" s="214">
        <v>96811</v>
      </c>
      <c r="AH18" s="220">
        <f t="shared" ref="AH18:AH21" si="34">((AF18/AG18)-1)</f>
        <v>-9.7643862784187796E-2</v>
      </c>
      <c r="AI18" s="213">
        <v>7227578</v>
      </c>
      <c r="AJ18" s="214">
        <v>7266061</v>
      </c>
      <c r="AK18" s="220">
        <f t="shared" ref="AK18:AK21" si="35">((AI18/AJ18)-1)</f>
        <v>-5.2962671246498116E-3</v>
      </c>
      <c r="AL18" s="213">
        <v>129081</v>
      </c>
      <c r="AM18" s="214">
        <v>94202</v>
      </c>
      <c r="AN18" s="222">
        <f t="shared" ref="AN18:AN21" si="36">((AL18/AM18)-1)</f>
        <v>0.37025753168722542</v>
      </c>
      <c r="AO18" s="218">
        <v>126658</v>
      </c>
      <c r="AP18" s="214">
        <v>127824</v>
      </c>
      <c r="AQ18" s="220">
        <f t="shared" ref="AQ18:AQ21" si="37">((AO18/AP18)-1)</f>
        <v>-9.1219176367505206E-3</v>
      </c>
      <c r="AR18" s="213">
        <v>2290241</v>
      </c>
      <c r="AS18" s="214">
        <v>2598623</v>
      </c>
      <c r="AT18" s="220">
        <f t="shared" ref="AT18:AT21" si="38">((AR18/AS18)-1)</f>
        <v>-0.11867131169084555</v>
      </c>
      <c r="AU18" s="213">
        <v>60776</v>
      </c>
      <c r="AV18" s="214">
        <v>34737</v>
      </c>
      <c r="AW18" s="222">
        <f t="shared" ref="AW18:AW21" si="39">((AU18/AV18)-1)</f>
        <v>0.74960416846590094</v>
      </c>
      <c r="AX18" s="213">
        <v>645061</v>
      </c>
      <c r="AY18" s="214">
        <v>624252</v>
      </c>
      <c r="AZ18" s="222">
        <f t="shared" ref="AZ18:AZ21" si="40">((AX18/AY18)-1)</f>
        <v>3.3334294483638116E-2</v>
      </c>
      <c r="BA18" s="215">
        <v>96361</v>
      </c>
      <c r="BB18" s="225">
        <v>345452</v>
      </c>
      <c r="BC18" s="218">
        <v>0</v>
      </c>
      <c r="BD18" s="226">
        <v>0</v>
      </c>
      <c r="BE18" s="213">
        <f t="shared" ref="BE18:BE21" si="41">BH18-AL18-AO18-AR18-AU18-AX18</f>
        <v>699647</v>
      </c>
      <c r="BF18" s="214">
        <v>787797</v>
      </c>
      <c r="BG18" s="220">
        <f t="shared" ref="BG18:BG21" si="42">((BE18/BF18)-1)</f>
        <v>-0.11189430779756715</v>
      </c>
      <c r="BH18" s="213">
        <f t="shared" ref="BH18:BH21" si="43">BK18-AI18</f>
        <v>3951464</v>
      </c>
      <c r="BI18" s="214">
        <v>4267435</v>
      </c>
      <c r="BJ18" s="220">
        <f t="shared" ref="BJ18:BJ21" si="44">((BH18/BI18)-1)</f>
        <v>-7.4042369713891332E-2</v>
      </c>
      <c r="BK18" s="213">
        <v>11179042</v>
      </c>
      <c r="BL18" s="214">
        <v>11533496</v>
      </c>
      <c r="BM18" s="220">
        <f t="shared" ref="BM18:BM21" si="45">((BK18/BL18)-1)</f>
        <v>-3.0732572326725549E-2</v>
      </c>
    </row>
    <row r="19" spans="1:65" s="10" customFormat="1" ht="20.100000000000001" customHeight="1">
      <c r="A19" s="255" t="s">
        <v>32</v>
      </c>
      <c r="B19" s="213">
        <v>3384786</v>
      </c>
      <c r="C19" s="214">
        <v>3311410</v>
      </c>
      <c r="D19" s="186">
        <f t="shared" si="0"/>
        <v>2.2158536695848552E-2</v>
      </c>
      <c r="E19" s="215">
        <v>1209368</v>
      </c>
      <c r="F19" s="214">
        <v>1208525</v>
      </c>
      <c r="G19" s="216">
        <f t="shared" si="24"/>
        <v>6.9754452741976891E-4</v>
      </c>
      <c r="H19" s="215">
        <v>183854</v>
      </c>
      <c r="I19" s="214">
        <v>197394</v>
      </c>
      <c r="J19" s="217">
        <f t="shared" si="25"/>
        <v>-6.8593776913178695E-2</v>
      </c>
      <c r="K19" s="215">
        <v>1718443</v>
      </c>
      <c r="L19" s="214">
        <v>1644325</v>
      </c>
      <c r="M19" s="219">
        <f t="shared" si="26"/>
        <v>4.5075030787709247E-2</v>
      </c>
      <c r="N19" s="213">
        <v>138098</v>
      </c>
      <c r="O19" s="214">
        <v>135683</v>
      </c>
      <c r="P19" s="219">
        <f t="shared" si="27"/>
        <v>1.7798839943102607E-2</v>
      </c>
      <c r="Q19" s="213">
        <v>34237</v>
      </c>
      <c r="R19" s="214">
        <v>69647</v>
      </c>
      <c r="S19" s="220">
        <f t="shared" si="28"/>
        <v>-0.50842103751776824</v>
      </c>
      <c r="T19" s="213">
        <v>4027853</v>
      </c>
      <c r="U19" s="214">
        <v>4187879</v>
      </c>
      <c r="V19" s="221">
        <f t="shared" si="29"/>
        <v>-3.8211705734573553E-2</v>
      </c>
      <c r="W19" s="215">
        <v>3625486</v>
      </c>
      <c r="X19" s="214">
        <v>3772136</v>
      </c>
      <c r="Y19" s="217">
        <f t="shared" si="30"/>
        <v>-3.8877177280988828E-2</v>
      </c>
      <c r="Z19" s="215">
        <v>402367</v>
      </c>
      <c r="AA19" s="214">
        <v>415743</v>
      </c>
      <c r="AB19" s="220">
        <f t="shared" si="31"/>
        <v>-3.2173722708500163E-2</v>
      </c>
      <c r="AC19" s="213">
        <v>603943</v>
      </c>
      <c r="AD19" s="214">
        <v>594390</v>
      </c>
      <c r="AE19" s="222">
        <f t="shared" si="32"/>
        <v>1.6071939299113325E-2</v>
      </c>
      <c r="AF19" s="223">
        <f t="shared" si="33"/>
        <v>102138</v>
      </c>
      <c r="AG19" s="214">
        <v>107119</v>
      </c>
      <c r="AH19" s="220">
        <f t="shared" si="34"/>
        <v>-4.6499687263697354E-2</v>
      </c>
      <c r="AI19" s="213">
        <v>8291055</v>
      </c>
      <c r="AJ19" s="214">
        <v>8406128</v>
      </c>
      <c r="AK19" s="220">
        <f t="shared" si="35"/>
        <v>-1.3689180083862662E-2</v>
      </c>
      <c r="AL19" s="213">
        <v>63927</v>
      </c>
      <c r="AM19" s="214">
        <v>68296</v>
      </c>
      <c r="AN19" s="220">
        <f t="shared" si="36"/>
        <v>-6.3971535668267521E-2</v>
      </c>
      <c r="AO19" s="218">
        <v>146188</v>
      </c>
      <c r="AP19" s="214">
        <v>139683</v>
      </c>
      <c r="AQ19" s="222">
        <f t="shared" si="37"/>
        <v>4.656973289519839E-2</v>
      </c>
      <c r="AR19" s="213">
        <v>2725815</v>
      </c>
      <c r="AS19" s="214">
        <v>3521509</v>
      </c>
      <c r="AT19" s="220">
        <f t="shared" si="38"/>
        <v>-0.22595256749308323</v>
      </c>
      <c r="AU19" s="213">
        <v>356360</v>
      </c>
      <c r="AV19" s="214">
        <v>193292</v>
      </c>
      <c r="AW19" s="222">
        <f t="shared" si="39"/>
        <v>0.84363553587318663</v>
      </c>
      <c r="AX19" s="213">
        <v>773947</v>
      </c>
      <c r="AY19" s="214">
        <v>1048741</v>
      </c>
      <c r="AZ19" s="220">
        <f t="shared" si="40"/>
        <v>-0.26202274918211454</v>
      </c>
      <c r="BA19" s="215">
        <v>116747</v>
      </c>
      <c r="BB19" s="225">
        <v>418041</v>
      </c>
      <c r="BC19" s="218">
        <v>0</v>
      </c>
      <c r="BD19" s="226">
        <v>0</v>
      </c>
      <c r="BE19" s="213">
        <f t="shared" si="41"/>
        <v>1349463</v>
      </c>
      <c r="BF19" s="214">
        <v>1489186</v>
      </c>
      <c r="BG19" s="220">
        <f t="shared" si="42"/>
        <v>-9.3825082964787421E-2</v>
      </c>
      <c r="BH19" s="213">
        <f t="shared" si="43"/>
        <v>5415700</v>
      </c>
      <c r="BI19" s="214">
        <v>6460707</v>
      </c>
      <c r="BJ19" s="220">
        <f t="shared" si="44"/>
        <v>-0.1617480873223317</v>
      </c>
      <c r="BK19" s="213">
        <v>13706755</v>
      </c>
      <c r="BL19" s="214">
        <v>14866835</v>
      </c>
      <c r="BM19" s="220">
        <f t="shared" si="45"/>
        <v>-7.8031403456081949E-2</v>
      </c>
    </row>
    <row r="20" spans="1:65" s="10" customFormat="1" ht="20.100000000000001" customHeight="1">
      <c r="A20" s="255" t="s">
        <v>33</v>
      </c>
      <c r="B20" s="213">
        <v>3429142</v>
      </c>
      <c r="C20" s="214">
        <v>3314065</v>
      </c>
      <c r="D20" s="186">
        <f t="shared" si="0"/>
        <v>3.4723821047565551E-2</v>
      </c>
      <c r="E20" s="215">
        <v>1170998</v>
      </c>
      <c r="F20" s="214">
        <v>1156544</v>
      </c>
      <c r="G20" s="216">
        <f t="shared" si="24"/>
        <v>1.2497578993968306E-2</v>
      </c>
      <c r="H20" s="215">
        <v>226244</v>
      </c>
      <c r="I20" s="214">
        <v>165261</v>
      </c>
      <c r="J20" s="216">
        <f t="shared" si="25"/>
        <v>0.36901023229921148</v>
      </c>
      <c r="K20" s="215">
        <v>1796473</v>
      </c>
      <c r="L20" s="214">
        <v>1765188</v>
      </c>
      <c r="M20" s="219">
        <f t="shared" si="26"/>
        <v>1.7723324654371098E-2</v>
      </c>
      <c r="N20" s="213">
        <v>132555</v>
      </c>
      <c r="O20" s="214">
        <v>152166</v>
      </c>
      <c r="P20" s="220">
        <f t="shared" si="27"/>
        <v>-0.12887898742163162</v>
      </c>
      <c r="Q20" s="213">
        <v>17998</v>
      </c>
      <c r="R20" s="214">
        <v>55066</v>
      </c>
      <c r="S20" s="220">
        <f t="shared" si="28"/>
        <v>-0.67315584934442307</v>
      </c>
      <c r="T20" s="213">
        <v>3304926</v>
      </c>
      <c r="U20" s="214">
        <v>3369329</v>
      </c>
      <c r="V20" s="221">
        <f t="shared" si="29"/>
        <v>-1.9114488374391447E-2</v>
      </c>
      <c r="W20" s="215">
        <v>2935535</v>
      </c>
      <c r="X20" s="214">
        <v>3026594</v>
      </c>
      <c r="Y20" s="217">
        <f t="shared" si="30"/>
        <v>-3.008629502338267E-2</v>
      </c>
      <c r="Z20" s="215">
        <v>369391</v>
      </c>
      <c r="AA20" s="214">
        <v>342735</v>
      </c>
      <c r="AB20" s="219">
        <f t="shared" si="31"/>
        <v>7.7774373787328432E-2</v>
      </c>
      <c r="AC20" s="213">
        <v>599264</v>
      </c>
      <c r="AD20" s="214">
        <v>589870</v>
      </c>
      <c r="AE20" s="219">
        <f t="shared" si="32"/>
        <v>1.5925542916235713E-2</v>
      </c>
      <c r="AF20" s="223">
        <f t="shared" si="33"/>
        <v>95558</v>
      </c>
      <c r="AG20" s="214">
        <v>100321</v>
      </c>
      <c r="AH20" s="220">
        <f t="shared" si="34"/>
        <v>-4.7477596913906406E-2</v>
      </c>
      <c r="AI20" s="213">
        <v>7579443</v>
      </c>
      <c r="AJ20" s="214">
        <v>7580817</v>
      </c>
      <c r="AK20" s="222">
        <f t="shared" si="35"/>
        <v>-1.8124695530841173E-4</v>
      </c>
      <c r="AL20" s="213">
        <v>82955</v>
      </c>
      <c r="AM20" s="214">
        <v>95954</v>
      </c>
      <c r="AN20" s="220">
        <f t="shared" si="36"/>
        <v>-0.1354711632657315</v>
      </c>
      <c r="AO20" s="218">
        <v>164277</v>
      </c>
      <c r="AP20" s="214">
        <v>157284</v>
      </c>
      <c r="AQ20" s="222">
        <f t="shared" si="37"/>
        <v>4.4460975051499263E-2</v>
      </c>
      <c r="AR20" s="213">
        <v>2398559</v>
      </c>
      <c r="AS20" s="214">
        <v>3456213</v>
      </c>
      <c r="AT20" s="220">
        <f t="shared" si="38"/>
        <v>-0.30601528320158511</v>
      </c>
      <c r="AU20" s="213">
        <v>78249</v>
      </c>
      <c r="AV20" s="214">
        <v>134519</v>
      </c>
      <c r="AW20" s="220">
        <f t="shared" si="39"/>
        <v>-0.41830522082382415</v>
      </c>
      <c r="AX20" s="213">
        <v>1361083</v>
      </c>
      <c r="AY20" s="214">
        <v>1534518</v>
      </c>
      <c r="AZ20" s="220">
        <f t="shared" si="40"/>
        <v>-0.1130224604729303</v>
      </c>
      <c r="BA20" s="215">
        <v>125183</v>
      </c>
      <c r="BB20" s="225">
        <v>330618</v>
      </c>
      <c r="BC20" s="218">
        <v>0</v>
      </c>
      <c r="BD20" s="226">
        <v>0</v>
      </c>
      <c r="BE20" s="213">
        <f t="shared" si="41"/>
        <v>1095106</v>
      </c>
      <c r="BF20" s="214">
        <v>1040368</v>
      </c>
      <c r="BG20" s="222">
        <f t="shared" si="42"/>
        <v>5.2614075019608464E-2</v>
      </c>
      <c r="BH20" s="213">
        <f t="shared" si="43"/>
        <v>5180229</v>
      </c>
      <c r="BI20" s="214">
        <v>6418856</v>
      </c>
      <c r="BJ20" s="220">
        <f t="shared" si="44"/>
        <v>-0.19296693990330982</v>
      </c>
      <c r="BK20" s="213">
        <v>12759672</v>
      </c>
      <c r="BL20" s="214">
        <v>13999673</v>
      </c>
      <c r="BM20" s="220">
        <f t="shared" si="45"/>
        <v>-8.8573568825500382E-2</v>
      </c>
    </row>
    <row r="21" spans="1:65" s="10" customFormat="1" ht="20.100000000000001" customHeight="1">
      <c r="A21" s="255" t="s">
        <v>34</v>
      </c>
      <c r="B21" s="213">
        <v>1683776</v>
      </c>
      <c r="C21" s="214">
        <v>1689610</v>
      </c>
      <c r="D21" s="221">
        <f>((B21/C21)-1)</f>
        <v>-3.452867821568284E-3</v>
      </c>
      <c r="E21" s="215">
        <v>483705</v>
      </c>
      <c r="F21" s="214">
        <v>487915</v>
      </c>
      <c r="G21" s="217">
        <f t="shared" si="24"/>
        <v>-8.6285521043624192E-3</v>
      </c>
      <c r="H21" s="215">
        <v>40945</v>
      </c>
      <c r="I21" s="214">
        <v>35907</v>
      </c>
      <c r="J21" s="216">
        <f t="shared" si="25"/>
        <v>0.14030690394630563</v>
      </c>
      <c r="K21" s="215">
        <v>1042808</v>
      </c>
      <c r="L21" s="214">
        <v>1051599</v>
      </c>
      <c r="M21" s="220">
        <f t="shared" si="26"/>
        <v>-8.3596503990589488E-3</v>
      </c>
      <c r="N21" s="213">
        <v>73194</v>
      </c>
      <c r="O21" s="214">
        <v>78553</v>
      </c>
      <c r="P21" s="220">
        <f t="shared" si="27"/>
        <v>-6.8221455577762824E-2</v>
      </c>
      <c r="Q21" s="213">
        <v>5185</v>
      </c>
      <c r="R21" s="214">
        <v>33187</v>
      </c>
      <c r="S21" s="220">
        <f t="shared" si="28"/>
        <v>-0.84376412450658389</v>
      </c>
      <c r="T21" s="213">
        <v>3606088</v>
      </c>
      <c r="U21" s="214">
        <v>3690211</v>
      </c>
      <c r="V21" s="221">
        <f t="shared" si="29"/>
        <v>-2.2796257449777313E-2</v>
      </c>
      <c r="W21" s="215">
        <v>3076677</v>
      </c>
      <c r="X21" s="214">
        <v>3157904</v>
      </c>
      <c r="Y21" s="217">
        <f t="shared" si="30"/>
        <v>-2.5721807882696845E-2</v>
      </c>
      <c r="Z21" s="215">
        <v>529411</v>
      </c>
      <c r="AA21" s="214">
        <v>532307</v>
      </c>
      <c r="AB21" s="220">
        <f t="shared" si="31"/>
        <v>-5.4404695035007444E-3</v>
      </c>
      <c r="AC21" s="213">
        <v>278545</v>
      </c>
      <c r="AD21" s="214">
        <v>280863</v>
      </c>
      <c r="AE21" s="220">
        <f t="shared" si="32"/>
        <v>-8.2531340902860517E-3</v>
      </c>
      <c r="AF21" s="223">
        <f t="shared" si="33"/>
        <v>44882</v>
      </c>
      <c r="AG21" s="214">
        <v>42775</v>
      </c>
      <c r="AH21" s="222">
        <f t="shared" si="34"/>
        <v>4.9257744009351345E-2</v>
      </c>
      <c r="AI21" s="213">
        <v>5691670</v>
      </c>
      <c r="AJ21" s="214">
        <v>5815199</v>
      </c>
      <c r="AK21" s="220">
        <f t="shared" si="35"/>
        <v>-2.1242437275147408E-2</v>
      </c>
      <c r="AL21" s="213">
        <v>66466</v>
      </c>
      <c r="AM21" s="214">
        <v>66829</v>
      </c>
      <c r="AN21" s="220">
        <f t="shared" si="36"/>
        <v>-5.4317736312080589E-3</v>
      </c>
      <c r="AO21" s="218">
        <v>76470</v>
      </c>
      <c r="AP21" s="214">
        <v>76578</v>
      </c>
      <c r="AQ21" s="220">
        <f t="shared" si="37"/>
        <v>-1.4103267256914132E-3</v>
      </c>
      <c r="AR21" s="213">
        <v>1456577</v>
      </c>
      <c r="AS21" s="214">
        <v>1501327</v>
      </c>
      <c r="AT21" s="220">
        <f t="shared" si="38"/>
        <v>-2.9806964105754452E-2</v>
      </c>
      <c r="AU21" s="213">
        <v>1006629</v>
      </c>
      <c r="AV21" s="214">
        <v>637904</v>
      </c>
      <c r="AW21" s="222">
        <f t="shared" si="39"/>
        <v>0.57802584714941441</v>
      </c>
      <c r="AX21" s="213">
        <v>683900</v>
      </c>
      <c r="AY21" s="214">
        <v>587400</v>
      </c>
      <c r="AZ21" s="222">
        <f t="shared" si="40"/>
        <v>0.16428328226081046</v>
      </c>
      <c r="BA21" s="215">
        <v>63700</v>
      </c>
      <c r="BB21" s="225">
        <v>241900</v>
      </c>
      <c r="BC21" s="218">
        <v>0</v>
      </c>
      <c r="BD21" s="226">
        <v>0</v>
      </c>
      <c r="BE21" s="213">
        <f t="shared" si="41"/>
        <v>673486</v>
      </c>
      <c r="BF21" s="214">
        <v>736135</v>
      </c>
      <c r="BG21" s="220">
        <f t="shared" si="42"/>
        <v>-8.5105313563408891E-2</v>
      </c>
      <c r="BH21" s="213">
        <f t="shared" si="43"/>
        <v>3963528</v>
      </c>
      <c r="BI21" s="214">
        <v>3606173</v>
      </c>
      <c r="BJ21" s="222">
        <f t="shared" si="44"/>
        <v>9.909535676740977E-2</v>
      </c>
      <c r="BK21" s="213">
        <v>9655198</v>
      </c>
      <c r="BL21" s="214">
        <v>9421372</v>
      </c>
      <c r="BM21" s="222">
        <f t="shared" si="45"/>
        <v>2.4818678213746281E-2</v>
      </c>
    </row>
    <row r="22" spans="1:65" s="10" customFormat="1" ht="20.100000000000001" customHeight="1">
      <c r="A22" s="256" t="s">
        <v>35</v>
      </c>
      <c r="B22" s="227">
        <f>SUM(B17:B21)</f>
        <v>11590604</v>
      </c>
      <c r="C22" s="228">
        <v>11295408</v>
      </c>
      <c r="D22" s="229">
        <f>((B22/C22)-1)</f>
        <v>2.6134160005552687E-2</v>
      </c>
      <c r="E22" s="230">
        <f>SUM(E17:E21)</f>
        <v>3991047</v>
      </c>
      <c r="F22" s="228">
        <v>3964802</v>
      </c>
      <c r="G22" s="231">
        <f>((E22/F22)-1)</f>
        <v>6.6194982750715781E-3</v>
      </c>
      <c r="H22" s="230">
        <f>SUM(H17:H21)</f>
        <v>712269</v>
      </c>
      <c r="I22" s="228">
        <v>621658</v>
      </c>
      <c r="J22" s="231">
        <f>((H22/I22)-1)</f>
        <v>0.14575699178648072</v>
      </c>
      <c r="K22" s="230">
        <f>SUM(K17:K21)</f>
        <v>6035331</v>
      </c>
      <c r="L22" s="228">
        <v>5890389</v>
      </c>
      <c r="M22" s="233">
        <f>((K22/L22)-1)</f>
        <v>2.4606524288973031E-2</v>
      </c>
      <c r="N22" s="227">
        <f>SUM(N17:N21)</f>
        <v>466393</v>
      </c>
      <c r="O22" s="228">
        <v>499161</v>
      </c>
      <c r="P22" s="234">
        <f>((N22/O22)-1)</f>
        <v>-6.5646154246826183E-2</v>
      </c>
      <c r="Q22" s="227">
        <f>SUM(Q17:Q21)</f>
        <v>79332</v>
      </c>
      <c r="R22" s="228">
        <v>227936</v>
      </c>
      <c r="S22" s="234">
        <f>((Q22/R22)-1)</f>
        <v>-0.6519549347185174</v>
      </c>
      <c r="T22" s="227">
        <f>SUM(T17:T21)</f>
        <v>15633997</v>
      </c>
      <c r="U22" s="228">
        <v>16047875</v>
      </c>
      <c r="V22" s="235">
        <f>((T22/U22)-1)</f>
        <v>-2.5790205868378213E-2</v>
      </c>
      <c r="W22" s="230">
        <f>SUM(W17:W21)</f>
        <v>13560742</v>
      </c>
      <c r="X22" s="228">
        <v>14029349</v>
      </c>
      <c r="Y22" s="236">
        <f>((W22/X22)-1)</f>
        <v>-3.3401906246683266E-2</v>
      </c>
      <c r="Z22" s="230">
        <f>SUM(Z17:Z21)</f>
        <v>2073255</v>
      </c>
      <c r="AA22" s="228">
        <v>2018526</v>
      </c>
      <c r="AB22" s="233">
        <f>((Z22/AA22)-1)</f>
        <v>2.7113349047770408E-2</v>
      </c>
      <c r="AC22" s="227">
        <f>SUM(AC17:AC21)</f>
        <v>2047454</v>
      </c>
      <c r="AD22" s="228">
        <v>2022208</v>
      </c>
      <c r="AE22" s="233">
        <f>((AC22/AD22)-1)</f>
        <v>1.2484373516473024E-2</v>
      </c>
      <c r="AF22" s="227">
        <f>SUM(AF17:AF21)</f>
        <v>340707</v>
      </c>
      <c r="AG22" s="228">
        <v>358715</v>
      </c>
      <c r="AH22" s="234">
        <f>((AF22/AG22)-1)</f>
        <v>-5.0201413378308635E-2</v>
      </c>
      <c r="AI22" s="227">
        <f>SUM(AI17:AI21)</f>
        <v>30158487</v>
      </c>
      <c r="AJ22" s="228">
        <v>30451303</v>
      </c>
      <c r="AK22" s="234">
        <f>((AI22/AJ22)-1)</f>
        <v>-9.6158775209060909E-3</v>
      </c>
      <c r="AL22" s="227">
        <f>SUM(AL17:AL21)</f>
        <v>342595</v>
      </c>
      <c r="AM22" s="228">
        <v>325457</v>
      </c>
      <c r="AN22" s="237">
        <f>((AL22/AM22)-1)</f>
        <v>5.2658262074559703E-2</v>
      </c>
      <c r="AO22" s="232">
        <f>SUM(AO17:AO21)</f>
        <v>553818</v>
      </c>
      <c r="AP22" s="228">
        <v>539878</v>
      </c>
      <c r="AQ22" s="237">
        <f>((AO22/AP22)-1)</f>
        <v>2.5820648368705568E-2</v>
      </c>
      <c r="AR22" s="227">
        <f>SUM(AR17:AR21)</f>
        <v>9344680</v>
      </c>
      <c r="AS22" s="228">
        <v>11626298</v>
      </c>
      <c r="AT22" s="234">
        <f>((AR22/AS22)-1)</f>
        <v>-0.19624630299343782</v>
      </c>
      <c r="AU22" s="227">
        <f>SUM(AU17:AU21)</f>
        <v>1502014</v>
      </c>
      <c r="AV22" s="228">
        <v>1000452</v>
      </c>
      <c r="AW22" s="237">
        <f>((AU22/AV22)-1)</f>
        <v>0.50133539640082692</v>
      </c>
      <c r="AX22" s="227">
        <f>SUM(AX17:AX21)</f>
        <v>3512642</v>
      </c>
      <c r="AY22" s="228">
        <v>3971903</v>
      </c>
      <c r="AZ22" s="234">
        <f>((AX22/AY22)-1)</f>
        <v>-0.11562744608818498</v>
      </c>
      <c r="BA22" s="230">
        <f>SUM(BA17:BA21)</f>
        <v>417542</v>
      </c>
      <c r="BB22" s="238">
        <v>1396403</v>
      </c>
      <c r="BC22" s="232">
        <v>0</v>
      </c>
      <c r="BD22" s="239">
        <v>0</v>
      </c>
      <c r="BE22" s="227">
        <f>SUM(BE17:BE21)</f>
        <v>4048322</v>
      </c>
      <c r="BF22" s="228">
        <v>4209467</v>
      </c>
      <c r="BG22" s="234">
        <f>((BE22/BF22)-1)</f>
        <v>-3.8281568664156329E-2</v>
      </c>
      <c r="BH22" s="227">
        <f>SUM(BH17:BH21)</f>
        <v>19304071</v>
      </c>
      <c r="BI22" s="228">
        <v>21673455</v>
      </c>
      <c r="BJ22" s="234">
        <f>((BH22/BI22)-1)</f>
        <v>-0.10932193321277106</v>
      </c>
      <c r="BK22" s="227">
        <f>SUM(BK17:BK21)</f>
        <v>49462558</v>
      </c>
      <c r="BL22" s="228">
        <v>52124758</v>
      </c>
      <c r="BM22" s="234">
        <f>((BK22/BL22)-1)</f>
        <v>-5.1073618413729593E-2</v>
      </c>
    </row>
    <row r="23" spans="1:65" s="10" customFormat="1" ht="20.100000000000001" customHeight="1" thickBot="1">
      <c r="A23" s="257" t="s">
        <v>36</v>
      </c>
      <c r="B23" s="240">
        <f>B16+B22</f>
        <v>173702916</v>
      </c>
      <c r="C23" s="241">
        <v>168816400</v>
      </c>
      <c r="D23" s="242">
        <f>((B23/C23)-1)</f>
        <v>2.8945742238313255E-2</v>
      </c>
      <c r="E23" s="243">
        <f>E16+E22</f>
        <v>57593495</v>
      </c>
      <c r="F23" s="241">
        <v>56548160</v>
      </c>
      <c r="G23" s="244">
        <f>((E23/F23)-1)</f>
        <v>1.8485747370029282E-2</v>
      </c>
      <c r="H23" s="243">
        <f>H16+H22</f>
        <v>14457272</v>
      </c>
      <c r="I23" s="241">
        <v>13472756</v>
      </c>
      <c r="J23" s="244">
        <f>((H23/I23)-1)</f>
        <v>7.3074581028558683E-2</v>
      </c>
      <c r="K23" s="243">
        <f>K16+K22</f>
        <v>82908107</v>
      </c>
      <c r="L23" s="241">
        <v>80799665</v>
      </c>
      <c r="M23" s="246">
        <f>((K23/L23)-1)</f>
        <v>2.6094687397528293E-2</v>
      </c>
      <c r="N23" s="240">
        <f>N16+N22</f>
        <v>4423367</v>
      </c>
      <c r="O23" s="241">
        <v>4468105</v>
      </c>
      <c r="P23" s="247">
        <f>((N23/O23)-1)</f>
        <v>-1.0012745895631392E-2</v>
      </c>
      <c r="Q23" s="240">
        <f>Q16+Q22</f>
        <v>1069545</v>
      </c>
      <c r="R23" s="241">
        <v>3729690</v>
      </c>
      <c r="S23" s="247">
        <f>((Q23/R23)-1)</f>
        <v>-0.71323488011067937</v>
      </c>
      <c r="T23" s="240">
        <f>T16+T22</f>
        <v>98349423</v>
      </c>
      <c r="U23" s="241">
        <v>99446400</v>
      </c>
      <c r="V23" s="248">
        <f>((T23/U23)-1)</f>
        <v>-1.1030836712037861E-2</v>
      </c>
      <c r="W23" s="243">
        <f>W16+W22</f>
        <v>82732434</v>
      </c>
      <c r="X23" s="241">
        <v>84082052</v>
      </c>
      <c r="Y23" s="249">
        <f>((W23/X23)-1)</f>
        <v>-1.6051201985412988E-2</v>
      </c>
      <c r="Z23" s="243">
        <f>Z16+Z22</f>
        <v>15616989</v>
      </c>
      <c r="AA23" s="241">
        <v>15364269</v>
      </c>
      <c r="AB23" s="246">
        <f>((Z23/AA23)-1)</f>
        <v>1.6448553458677351E-2</v>
      </c>
      <c r="AC23" s="240">
        <f>AC16+AC22</f>
        <v>27335783</v>
      </c>
      <c r="AD23" s="241">
        <v>26407230</v>
      </c>
      <c r="AE23" s="246">
        <f>((AC23/AD23)-1)</f>
        <v>3.5162832300093649E-2</v>
      </c>
      <c r="AF23" s="240">
        <f>AF16+AF22</f>
        <v>5148946</v>
      </c>
      <c r="AG23" s="241">
        <v>5380088</v>
      </c>
      <c r="AH23" s="247">
        <f>((AF23/AG23)-1)</f>
        <v>-4.2962494293773634E-2</v>
      </c>
      <c r="AI23" s="240">
        <f>AI16+AI22</f>
        <v>310029980</v>
      </c>
      <c r="AJ23" s="241">
        <v>308247913</v>
      </c>
      <c r="AK23" s="250">
        <f>((AI23/AJ23)-1)</f>
        <v>5.7812783958735015E-3</v>
      </c>
      <c r="AL23" s="240">
        <f>AL16+AL22</f>
        <v>2187912</v>
      </c>
      <c r="AM23" s="241">
        <v>1977035</v>
      </c>
      <c r="AN23" s="250">
        <f>((AL23/AM23)-1)</f>
        <v>0.10666326089320632</v>
      </c>
      <c r="AO23" s="245">
        <f>AO16+AO22</f>
        <v>7144367</v>
      </c>
      <c r="AP23" s="241">
        <v>6845842</v>
      </c>
      <c r="AQ23" s="250">
        <f>((AO23/AP23)-1)</f>
        <v>4.3606761593387722E-2</v>
      </c>
      <c r="AR23" s="240">
        <f>AR16+AR22</f>
        <v>119089777</v>
      </c>
      <c r="AS23" s="241">
        <v>132928317</v>
      </c>
      <c r="AT23" s="247">
        <f>((AR23/AS23)-1)</f>
        <v>-0.1041052825486386</v>
      </c>
      <c r="AU23" s="240">
        <f>AU16+AU22</f>
        <v>7934564</v>
      </c>
      <c r="AV23" s="241">
        <v>5641460</v>
      </c>
      <c r="AW23" s="250">
        <f>((AU23/AV23)-1)</f>
        <v>0.40647350154038131</v>
      </c>
      <c r="AX23" s="240">
        <f>AX16+AX22</f>
        <v>36339865</v>
      </c>
      <c r="AY23" s="241">
        <v>53955513</v>
      </c>
      <c r="AZ23" s="247">
        <f>((AX23/AY23)-1)</f>
        <v>-0.32648467265986336</v>
      </c>
      <c r="BA23" s="243">
        <f>BA16+BA22</f>
        <v>7353265</v>
      </c>
      <c r="BB23" s="251">
        <v>16725113</v>
      </c>
      <c r="BC23" s="245">
        <v>0</v>
      </c>
      <c r="BD23" s="252">
        <v>0</v>
      </c>
      <c r="BE23" s="240">
        <f>BE16+BE22</f>
        <v>41415480</v>
      </c>
      <c r="BF23" s="241">
        <v>38751958</v>
      </c>
      <c r="BG23" s="250">
        <f>((BE23/BF23)-1)</f>
        <v>6.8732578622220819E-2</v>
      </c>
      <c r="BH23" s="240">
        <f>BH16+BH22</f>
        <v>214111965</v>
      </c>
      <c r="BI23" s="241">
        <v>240100125</v>
      </c>
      <c r="BJ23" s="247">
        <f>((BH23/BI23)-1)</f>
        <v>-0.10823884410722406</v>
      </c>
      <c r="BK23" s="240">
        <f>BK16+BK22</f>
        <v>524141945</v>
      </c>
      <c r="BL23" s="241">
        <v>548348038</v>
      </c>
      <c r="BM23" s="247">
        <f>((BK23/BL23)-1)</f>
        <v>-4.4143666654279157E-2</v>
      </c>
    </row>
    <row r="25" spans="1:65">
      <c r="B25" t="s">
        <v>58</v>
      </c>
    </row>
    <row r="28" spans="1:65" s="21" customFormat="1">
      <c r="A28" s="258"/>
      <c r="E28" s="299"/>
      <c r="F28" s="299"/>
      <c r="H28" s="299"/>
      <c r="I28" s="299"/>
      <c r="K28" s="299"/>
      <c r="L28" s="299"/>
      <c r="AI28" s="296"/>
      <c r="AJ28" s="296"/>
    </row>
    <row r="31" spans="1:65">
      <c r="AJ31" s="7"/>
    </row>
  </sheetData>
  <mergeCells count="80">
    <mergeCell ref="AH4:AH5"/>
    <mergeCell ref="AZ4:AZ5"/>
    <mergeCell ref="AI28:AJ28"/>
    <mergeCell ref="AI4:AI5"/>
    <mergeCell ref="AJ4:AJ5"/>
    <mergeCell ref="E28:F28"/>
    <mergeCell ref="H28:I28"/>
    <mergeCell ref="K28:L28"/>
    <mergeCell ref="L4:L5"/>
    <mergeCell ref="K4:K5"/>
    <mergeCell ref="I4:I5"/>
    <mergeCell ref="H4:H5"/>
    <mergeCell ref="F4:F5"/>
    <mergeCell ref="E4:E5"/>
    <mergeCell ref="V4:V5"/>
    <mergeCell ref="AF4:AF5"/>
    <mergeCell ref="AG4:AG5"/>
    <mergeCell ref="AR3:AT3"/>
    <mergeCell ref="AU3:AW3"/>
    <mergeCell ref="AR4:AR5"/>
    <mergeCell ref="AS4:AS5"/>
    <mergeCell ref="AT4:AT5"/>
    <mergeCell ref="B3:M3"/>
    <mergeCell ref="N3:P3"/>
    <mergeCell ref="Q3:S3"/>
    <mergeCell ref="T3:AB3"/>
    <mergeCell ref="AL4:AL5"/>
    <mergeCell ref="AC3:AE3"/>
    <mergeCell ref="AF3:AH3"/>
    <mergeCell ref="AI3:AK3"/>
    <mergeCell ref="AL3:AN3"/>
    <mergeCell ref="G4:G5"/>
    <mergeCell ref="J4:J5"/>
    <mergeCell ref="N4:N5"/>
    <mergeCell ref="O4:O5"/>
    <mergeCell ref="P4:P5"/>
    <mergeCell ref="Q4:Q5"/>
    <mergeCell ref="R4:R5"/>
    <mergeCell ref="AO3:AQ3"/>
    <mergeCell ref="AX4:AX5"/>
    <mergeCell ref="AY4:AY5"/>
    <mergeCell ref="BC4:BD4"/>
    <mergeCell ref="BK3:BM3"/>
    <mergeCell ref="BK4:BK5"/>
    <mergeCell ref="BL4:BL5"/>
    <mergeCell ref="BJ4:BJ5"/>
    <mergeCell ref="BM4:BM5"/>
    <mergeCell ref="AX3:BD3"/>
    <mergeCell ref="BE3:BG3"/>
    <mergeCell ref="BH3:BJ3"/>
    <mergeCell ref="BH4:BH5"/>
    <mergeCell ref="BI4:BI5"/>
    <mergeCell ref="BE4:BE5"/>
    <mergeCell ref="BF4:BF5"/>
    <mergeCell ref="BG4:BG5"/>
    <mergeCell ref="W4:X4"/>
    <mergeCell ref="Z4:AA4"/>
    <mergeCell ref="AU4:AU5"/>
    <mergeCell ref="AV4:AV5"/>
    <mergeCell ref="AW4:AW5"/>
    <mergeCell ref="AK4:AK5"/>
    <mergeCell ref="Y4:Y5"/>
    <mergeCell ref="AB4:AB5"/>
    <mergeCell ref="AE4:AE5"/>
    <mergeCell ref="AM4:AM5"/>
    <mergeCell ref="AN4:AN5"/>
    <mergeCell ref="AO4:AO5"/>
    <mergeCell ref="AP4:AP5"/>
    <mergeCell ref="AQ4:AQ5"/>
    <mergeCell ref="BA4:BB4"/>
    <mergeCell ref="S4:S5"/>
    <mergeCell ref="T4:T5"/>
    <mergeCell ref="U4:U5"/>
    <mergeCell ref="AC4:AC5"/>
    <mergeCell ref="AD4:AD5"/>
    <mergeCell ref="B4:B5"/>
    <mergeCell ref="C4:C5"/>
    <mergeCell ref="A4:A5"/>
    <mergeCell ref="M4:M5"/>
    <mergeCell ref="D4:D5"/>
  </mergeCells>
  <phoneticPr fontId="3"/>
  <printOptions horizontalCentered="1"/>
  <pageMargins left="0.39370078740157483" right="0.39370078740157483" top="0.59055118110236227" bottom="0.39370078740157483" header="0.39370078740157483" footer="0.39370078740157483"/>
  <pageSetup paperSize="9" fitToWidth="0" orientation="landscape" r:id="rId1"/>
  <colBreaks count="6" manualBreakCount="6">
    <brk id="10" max="25" man="1"/>
    <brk id="19" max="25" man="1"/>
    <brk id="28" max="25" man="1"/>
    <brk id="37" max="25" man="1"/>
    <brk id="46" max="25" man="1"/>
    <brk id="56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8"/>
  <sheetViews>
    <sheetView view="pageBreakPreview" zoomScaleNormal="100" zoomScaleSheetLayoutView="100" workbookViewId="0">
      <pane xSplit="1" topLeftCell="B1" activePane="topRight" state="frozen"/>
      <selection pane="topRight" activeCell="E35" sqref="E35"/>
    </sheetView>
  </sheetViews>
  <sheetFormatPr defaultRowHeight="14.25"/>
  <cols>
    <col min="1" max="1" width="10.75" style="7" bestFit="1" customWidth="1"/>
    <col min="2" max="3" width="12.625" style="9" customWidth="1"/>
    <col min="4" max="4" width="7.625" style="9" customWidth="1"/>
    <col min="5" max="6" width="12.625" style="9" customWidth="1"/>
    <col min="7" max="8" width="12.625" customWidth="1"/>
    <col min="9" max="9" width="7.625" customWidth="1"/>
    <col min="10" max="11" width="12.625" customWidth="1"/>
    <col min="12" max="12" width="7.625" customWidth="1"/>
    <col min="13" max="20" width="12.625" customWidth="1"/>
    <col min="21" max="21" width="7.625" customWidth="1"/>
    <col min="22" max="23" width="11.625" customWidth="1"/>
    <col min="24" max="24" width="7.625" customWidth="1"/>
    <col min="25" max="26" width="11.625" customWidth="1"/>
    <col min="27" max="27" width="7.625" customWidth="1"/>
    <col min="28" max="29" width="11.625" customWidth="1"/>
    <col min="30" max="30" width="7.625" customWidth="1"/>
    <col min="31" max="32" width="10.625" customWidth="1"/>
    <col min="33" max="33" width="9.75" bestFit="1" customWidth="1"/>
    <col min="34" max="35" width="12.625" customWidth="1"/>
    <col min="36" max="36" width="7.625" customWidth="1"/>
    <col min="37" max="40" width="12.625" customWidth="1"/>
    <col min="41" max="41" width="7.625" customWidth="1"/>
    <col min="42" max="43" width="12.625" customWidth="1"/>
    <col min="44" max="44" width="7.625" customWidth="1"/>
    <col min="45" max="46" width="12.625" customWidth="1"/>
    <col min="47" max="47" width="7.625" customWidth="1"/>
    <col min="48" max="49" width="12.625" customWidth="1"/>
    <col min="50" max="50" width="7.625" customWidth="1"/>
    <col min="51" max="52" width="12.625" customWidth="1"/>
    <col min="53" max="53" width="7.625" customWidth="1"/>
    <col min="54" max="55" width="12.625" customWidth="1"/>
    <col min="56" max="56" width="7.625" customWidth="1"/>
    <col min="57" max="58" width="12.625" customWidth="1"/>
    <col min="59" max="59" width="7.625" customWidth="1"/>
    <col min="60" max="61" width="12.625" customWidth="1"/>
    <col min="62" max="62" width="7.625" customWidth="1"/>
  </cols>
  <sheetData>
    <row r="1" spans="1:62">
      <c r="B1" s="9" t="s">
        <v>105</v>
      </c>
    </row>
    <row r="2" spans="1:62" ht="15" thickBot="1">
      <c r="Q2" s="21"/>
      <c r="R2" s="21"/>
      <c r="S2" s="21"/>
      <c r="T2" t="s">
        <v>122</v>
      </c>
      <c r="AK2" t="s">
        <v>122</v>
      </c>
      <c r="AZ2" t="s">
        <v>120</v>
      </c>
      <c r="BI2" t="s">
        <v>120</v>
      </c>
    </row>
    <row r="3" spans="1:62" ht="15" thickBot="1">
      <c r="B3" s="269" t="s">
        <v>59</v>
      </c>
      <c r="C3" s="325"/>
      <c r="D3" s="325"/>
      <c r="E3" s="327"/>
      <c r="F3" s="328"/>
      <c r="G3" s="269" t="s">
        <v>60</v>
      </c>
      <c r="H3" s="325"/>
      <c r="I3" s="270"/>
      <c r="J3" s="269" t="s">
        <v>61</v>
      </c>
      <c r="K3" s="325"/>
      <c r="L3" s="326"/>
      <c r="M3" s="329" t="s">
        <v>75</v>
      </c>
      <c r="N3" s="330"/>
      <c r="O3" s="330"/>
      <c r="P3" s="331"/>
      <c r="Q3" s="269" t="s">
        <v>76</v>
      </c>
      <c r="R3" s="270"/>
      <c r="S3" s="260" t="s">
        <v>62</v>
      </c>
      <c r="T3" s="261"/>
      <c r="U3" s="262"/>
      <c r="V3" s="260" t="s">
        <v>63</v>
      </c>
      <c r="W3" s="261"/>
      <c r="X3" s="261"/>
      <c r="Y3" s="292"/>
      <c r="Z3" s="292"/>
      <c r="AA3" s="292"/>
      <c r="AB3" s="292"/>
      <c r="AC3" s="292"/>
      <c r="AD3" s="293"/>
      <c r="AE3" s="264" t="s">
        <v>64</v>
      </c>
      <c r="AF3" s="285"/>
      <c r="AG3" s="265"/>
      <c r="AH3" s="264" t="s">
        <v>65</v>
      </c>
      <c r="AI3" s="285"/>
      <c r="AJ3" s="285"/>
      <c r="AK3" s="288"/>
      <c r="AL3" s="289"/>
      <c r="AM3" s="264" t="s">
        <v>66</v>
      </c>
      <c r="AN3" s="285"/>
      <c r="AO3" s="265"/>
      <c r="AP3" s="260" t="s">
        <v>67</v>
      </c>
      <c r="AQ3" s="261"/>
      <c r="AR3" s="262"/>
      <c r="AS3" s="260" t="s">
        <v>68</v>
      </c>
      <c r="AT3" s="261"/>
      <c r="AU3" s="262"/>
      <c r="AV3" s="260" t="s">
        <v>69</v>
      </c>
      <c r="AW3" s="261"/>
      <c r="AX3" s="262"/>
      <c r="AY3" s="260" t="s">
        <v>70</v>
      </c>
      <c r="AZ3" s="261"/>
      <c r="BA3" s="262"/>
      <c r="BB3" s="260" t="s">
        <v>71</v>
      </c>
      <c r="BC3" s="261"/>
      <c r="BD3" s="262"/>
      <c r="BE3" s="260" t="s">
        <v>72</v>
      </c>
      <c r="BF3" s="261"/>
      <c r="BG3" s="262"/>
      <c r="BH3" s="264" t="s">
        <v>73</v>
      </c>
      <c r="BI3" s="285"/>
      <c r="BJ3" s="265"/>
    </row>
    <row r="4" spans="1:62" ht="15" thickTop="1">
      <c r="B4" s="321" t="s">
        <v>101</v>
      </c>
      <c r="C4" s="319" t="s">
        <v>107</v>
      </c>
      <c r="D4" s="315" t="s">
        <v>55</v>
      </c>
      <c r="E4" s="313" t="s">
        <v>74</v>
      </c>
      <c r="F4" s="314"/>
      <c r="G4" s="321" t="s">
        <v>98</v>
      </c>
      <c r="H4" s="319" t="s">
        <v>18</v>
      </c>
      <c r="I4" s="317" t="s">
        <v>55</v>
      </c>
      <c r="J4" s="305" t="s">
        <v>98</v>
      </c>
      <c r="K4" s="306" t="s">
        <v>18</v>
      </c>
      <c r="L4" s="307" t="s">
        <v>55</v>
      </c>
      <c r="M4" s="313" t="s">
        <v>116</v>
      </c>
      <c r="N4" s="324"/>
      <c r="O4" s="323" t="s">
        <v>117</v>
      </c>
      <c r="P4" s="318"/>
      <c r="Q4" s="305" t="s">
        <v>98</v>
      </c>
      <c r="R4" s="304" t="s">
        <v>18</v>
      </c>
      <c r="S4" s="305" t="s">
        <v>98</v>
      </c>
      <c r="T4" s="306" t="s">
        <v>18</v>
      </c>
      <c r="U4" s="304" t="s">
        <v>55</v>
      </c>
      <c r="V4" s="305" t="s">
        <v>98</v>
      </c>
      <c r="W4" s="306" t="s">
        <v>18</v>
      </c>
      <c r="X4" s="307" t="s">
        <v>55</v>
      </c>
      <c r="Y4" s="281" t="s">
        <v>77</v>
      </c>
      <c r="Z4" s="282"/>
      <c r="AA4" s="295"/>
      <c r="AB4" s="281" t="s">
        <v>78</v>
      </c>
      <c r="AC4" s="282"/>
      <c r="AD4" s="287"/>
      <c r="AE4" s="308" t="s">
        <v>98</v>
      </c>
      <c r="AF4" s="310" t="s">
        <v>18</v>
      </c>
      <c r="AG4" s="304" t="s">
        <v>55</v>
      </c>
      <c r="AH4" s="305" t="s">
        <v>98</v>
      </c>
      <c r="AI4" s="306" t="s">
        <v>18</v>
      </c>
      <c r="AJ4" s="307" t="s">
        <v>55</v>
      </c>
      <c r="AK4" s="311" t="s">
        <v>79</v>
      </c>
      <c r="AL4" s="312"/>
      <c r="AM4" s="305" t="s">
        <v>98</v>
      </c>
      <c r="AN4" s="306" t="s">
        <v>18</v>
      </c>
      <c r="AO4" s="304" t="s">
        <v>55</v>
      </c>
      <c r="AP4" s="305" t="s">
        <v>98</v>
      </c>
      <c r="AQ4" s="306" t="s">
        <v>18</v>
      </c>
      <c r="AR4" s="304" t="s">
        <v>55</v>
      </c>
      <c r="AS4" s="305" t="s">
        <v>98</v>
      </c>
      <c r="AT4" s="306" t="s">
        <v>18</v>
      </c>
      <c r="AU4" s="304" t="s">
        <v>55</v>
      </c>
      <c r="AV4" s="305" t="s">
        <v>98</v>
      </c>
      <c r="AW4" s="306" t="s">
        <v>18</v>
      </c>
      <c r="AX4" s="304" t="s">
        <v>55</v>
      </c>
      <c r="AY4" s="305" t="s">
        <v>98</v>
      </c>
      <c r="AZ4" s="306" t="s">
        <v>18</v>
      </c>
      <c r="BA4" s="304" t="s">
        <v>55</v>
      </c>
      <c r="BB4" s="305" t="s">
        <v>98</v>
      </c>
      <c r="BC4" s="306" t="s">
        <v>18</v>
      </c>
      <c r="BD4" s="304" t="s">
        <v>55</v>
      </c>
      <c r="BE4" s="305" t="s">
        <v>98</v>
      </c>
      <c r="BF4" s="306" t="s">
        <v>18</v>
      </c>
      <c r="BG4" s="304" t="s">
        <v>55</v>
      </c>
      <c r="BH4" s="305" t="s">
        <v>98</v>
      </c>
      <c r="BI4" s="306" t="s">
        <v>18</v>
      </c>
      <c r="BJ4" s="304" t="s">
        <v>55</v>
      </c>
    </row>
    <row r="5" spans="1:62">
      <c r="B5" s="322"/>
      <c r="C5" s="320"/>
      <c r="D5" s="316"/>
      <c r="E5" s="15" t="s">
        <v>98</v>
      </c>
      <c r="F5" s="19" t="s">
        <v>18</v>
      </c>
      <c r="G5" s="322"/>
      <c r="H5" s="320"/>
      <c r="I5" s="318"/>
      <c r="J5" s="305"/>
      <c r="K5" s="306"/>
      <c r="L5" s="307"/>
      <c r="M5" s="259" t="s">
        <v>114</v>
      </c>
      <c r="N5" s="106" t="s">
        <v>115</v>
      </c>
      <c r="O5" s="6" t="s">
        <v>114</v>
      </c>
      <c r="P5" s="105" t="s">
        <v>115</v>
      </c>
      <c r="Q5" s="305"/>
      <c r="R5" s="304"/>
      <c r="S5" s="305"/>
      <c r="T5" s="306"/>
      <c r="U5" s="304"/>
      <c r="V5" s="305"/>
      <c r="W5" s="306"/>
      <c r="X5" s="307"/>
      <c r="Y5" s="8" t="s">
        <v>98</v>
      </c>
      <c r="Z5" s="108" t="s">
        <v>18</v>
      </c>
      <c r="AA5" s="95" t="s">
        <v>80</v>
      </c>
      <c r="AB5" s="8" t="s">
        <v>98</v>
      </c>
      <c r="AC5" s="108" t="s">
        <v>18</v>
      </c>
      <c r="AD5" s="107" t="s">
        <v>80</v>
      </c>
      <c r="AE5" s="309"/>
      <c r="AF5" s="310"/>
      <c r="AG5" s="304"/>
      <c r="AH5" s="305"/>
      <c r="AI5" s="306"/>
      <c r="AJ5" s="307"/>
      <c r="AK5" s="84" t="s">
        <v>98</v>
      </c>
      <c r="AL5" s="107" t="s">
        <v>18</v>
      </c>
      <c r="AM5" s="305"/>
      <c r="AN5" s="306"/>
      <c r="AO5" s="304"/>
      <c r="AP5" s="305"/>
      <c r="AQ5" s="306"/>
      <c r="AR5" s="304"/>
      <c r="AS5" s="305"/>
      <c r="AT5" s="306"/>
      <c r="AU5" s="304"/>
      <c r="AV5" s="305"/>
      <c r="AW5" s="306"/>
      <c r="AX5" s="304"/>
      <c r="AY5" s="305"/>
      <c r="AZ5" s="306"/>
      <c r="BA5" s="304"/>
      <c r="BB5" s="305"/>
      <c r="BC5" s="306"/>
      <c r="BD5" s="304"/>
      <c r="BE5" s="305"/>
      <c r="BF5" s="306"/>
      <c r="BG5" s="304"/>
      <c r="BH5" s="305"/>
      <c r="BI5" s="306"/>
      <c r="BJ5" s="304"/>
    </row>
    <row r="6" spans="1:62">
      <c r="A6" s="100" t="s">
        <v>19</v>
      </c>
      <c r="B6" s="17">
        <v>26072418</v>
      </c>
      <c r="C6" s="11">
        <v>25649623</v>
      </c>
      <c r="D6" s="110">
        <f>((B6/C6)-1)</f>
        <v>1.6483478139230456E-2</v>
      </c>
      <c r="E6" s="85">
        <v>17706122</v>
      </c>
      <c r="F6" s="19">
        <v>17486837</v>
      </c>
      <c r="G6" s="17">
        <v>42210672</v>
      </c>
      <c r="H6" s="11">
        <v>46166515</v>
      </c>
      <c r="I6" s="111">
        <f>((G6/H6)-1)</f>
        <v>-8.5686411460774159E-2</v>
      </c>
      <c r="J6" s="17">
        <v>22085832</v>
      </c>
      <c r="K6" s="11">
        <v>21624490</v>
      </c>
      <c r="L6" s="134">
        <f>((J6/K6)-1)</f>
        <v>2.133423724675132E-2</v>
      </c>
      <c r="M6" s="85">
        <v>21124863</v>
      </c>
      <c r="N6" s="90">
        <v>960145</v>
      </c>
      <c r="O6" s="15">
        <v>20568158</v>
      </c>
      <c r="P6" s="19">
        <v>1055094</v>
      </c>
      <c r="Q6" s="17">
        <v>824</v>
      </c>
      <c r="R6" s="19">
        <v>1238</v>
      </c>
      <c r="S6" s="17">
        <v>90368922</v>
      </c>
      <c r="T6" s="11">
        <v>93440628</v>
      </c>
      <c r="U6" s="114">
        <f>((S6/T6)-1)</f>
        <v>-3.2873344986508402E-2</v>
      </c>
      <c r="V6" s="17">
        <v>25701291</v>
      </c>
      <c r="W6" s="11">
        <v>33292449</v>
      </c>
      <c r="X6" s="113">
        <f>((V6/W6)-1)</f>
        <v>-0.2280144065100167</v>
      </c>
      <c r="Y6" s="15">
        <f>V6-AB6</f>
        <v>10166838</v>
      </c>
      <c r="Z6" s="11">
        <v>13119164</v>
      </c>
      <c r="AA6" s="113">
        <f>((Y6/Z6)-1)</f>
        <v>-0.22503918694819269</v>
      </c>
      <c r="AB6" s="15">
        <v>15534453</v>
      </c>
      <c r="AC6" s="11">
        <v>20173285</v>
      </c>
      <c r="AD6" s="111">
        <f>((AB6/AC6)-1)</f>
        <v>-0.2299492621057998</v>
      </c>
      <c r="AE6" s="17">
        <v>133278</v>
      </c>
      <c r="AF6" s="11">
        <v>81762</v>
      </c>
      <c r="AG6" s="125">
        <f>((AE6/AF6)-1)</f>
        <v>0.63007264988625522</v>
      </c>
      <c r="AH6" s="17">
        <v>25834569</v>
      </c>
      <c r="AI6" s="11">
        <v>33374211</v>
      </c>
      <c r="AJ6" s="113">
        <f>((AH6/AI6)-1)</f>
        <v>-0.22591221707083953</v>
      </c>
      <c r="AK6" s="85">
        <v>307701</v>
      </c>
      <c r="AL6" s="19">
        <v>303027</v>
      </c>
      <c r="AM6" s="17">
        <v>24182166</v>
      </c>
      <c r="AN6" s="11">
        <v>22820153</v>
      </c>
      <c r="AO6" s="110">
        <f>((AM6/AN6)-1)</f>
        <v>5.9684656803133507E-2</v>
      </c>
      <c r="AP6" s="17">
        <v>2542014</v>
      </c>
      <c r="AQ6" s="11">
        <v>3317698</v>
      </c>
      <c r="AR6" s="114">
        <f>((AP6/AQ6)-1)</f>
        <v>-0.23380187105637706</v>
      </c>
      <c r="AS6" s="17">
        <v>17929472</v>
      </c>
      <c r="AT6" s="11">
        <v>16919120</v>
      </c>
      <c r="AU6" s="125">
        <f>((AS6/AT6)-1)</f>
        <v>5.9716581004213065E-2</v>
      </c>
      <c r="AV6" s="17">
        <v>4621162</v>
      </c>
      <c r="AW6" s="11">
        <v>3837635</v>
      </c>
      <c r="AX6" s="110">
        <f>((AV6/AW6)-1)</f>
        <v>0.20416923443735535</v>
      </c>
      <c r="AY6" s="17">
        <v>3186525</v>
      </c>
      <c r="AZ6" s="11">
        <v>3532072</v>
      </c>
      <c r="BA6" s="114">
        <f>((AY6/AZ6)-1)</f>
        <v>-9.7831244663189154E-2</v>
      </c>
      <c r="BB6" s="17">
        <v>16862018</v>
      </c>
      <c r="BC6" s="11">
        <v>16260642</v>
      </c>
      <c r="BD6" s="110">
        <f>((BB6/BC6)-1)</f>
        <v>3.698353361447837E-2</v>
      </c>
      <c r="BE6" s="17">
        <f>SUM(AM6,AP6,AS6,AV6,AY6,BB6)</f>
        <v>69323357</v>
      </c>
      <c r="BF6" s="11">
        <v>66687320</v>
      </c>
      <c r="BG6" s="110">
        <f>((BE6/BF6)-1)</f>
        <v>3.9528309129831518E-2</v>
      </c>
      <c r="BH6" s="17">
        <v>185526848</v>
      </c>
      <c r="BI6" s="11">
        <v>193502159</v>
      </c>
      <c r="BJ6" s="114">
        <f>((BH6/BI6)-1)</f>
        <v>-4.1215617651067182E-2</v>
      </c>
    </row>
    <row r="7" spans="1:62">
      <c r="A7" s="100" t="s">
        <v>20</v>
      </c>
      <c r="B7" s="17">
        <v>10127486</v>
      </c>
      <c r="C7" s="11">
        <v>9846229</v>
      </c>
      <c r="D7" s="110">
        <f t="shared" ref="D7:D20" si="0">((B7/C7)-1)</f>
        <v>2.8564946031622851E-2</v>
      </c>
      <c r="E7" s="85">
        <v>6471450</v>
      </c>
      <c r="F7" s="19">
        <v>6258108</v>
      </c>
      <c r="G7" s="17">
        <v>14691361</v>
      </c>
      <c r="H7" s="11">
        <v>16951570</v>
      </c>
      <c r="I7" s="111">
        <f t="shared" ref="I7:I20" si="1">((G7/H7)-1)</f>
        <v>-0.13333331366947132</v>
      </c>
      <c r="J7" s="17">
        <v>9829397</v>
      </c>
      <c r="K7" s="11">
        <v>11352554</v>
      </c>
      <c r="L7" s="113">
        <f t="shared" ref="L7:L20" si="2">((J7/K7)-1)</f>
        <v>-0.13416866372095648</v>
      </c>
      <c r="M7" s="85">
        <v>9446841</v>
      </c>
      <c r="N7" s="90">
        <v>382503</v>
      </c>
      <c r="O7" s="15">
        <v>10911393</v>
      </c>
      <c r="P7" s="19">
        <v>441081</v>
      </c>
      <c r="Q7" s="17">
        <v>53</v>
      </c>
      <c r="R7" s="19">
        <v>80</v>
      </c>
      <c r="S7" s="17">
        <v>34648244</v>
      </c>
      <c r="T7" s="11">
        <v>38150353</v>
      </c>
      <c r="U7" s="114">
        <f t="shared" ref="U7:U20" si="3">((S7/T7)-1)</f>
        <v>-9.1797551650439457E-2</v>
      </c>
      <c r="V7" s="17">
        <v>6010041</v>
      </c>
      <c r="W7" s="11">
        <v>6457560</v>
      </c>
      <c r="X7" s="113">
        <f t="shared" ref="X7:X20" si="4">((V7/W7)-1)</f>
        <v>-6.9301562819393037E-2</v>
      </c>
      <c r="Y7" s="15">
        <f t="shared" ref="Y7:Y15" si="5">V7-AB7</f>
        <v>3930698</v>
      </c>
      <c r="Z7" s="11">
        <v>4175750</v>
      </c>
      <c r="AA7" s="113">
        <f t="shared" ref="AA7:AA20" si="6">((Y7/Z7)-1)</f>
        <v>-5.8684547686044475E-2</v>
      </c>
      <c r="AB7" s="15">
        <v>2079343</v>
      </c>
      <c r="AC7" s="11">
        <v>2281810</v>
      </c>
      <c r="AD7" s="111">
        <f t="shared" ref="AD7:AD20" si="7">((AB7/AC7)-1)</f>
        <v>-8.8730875927443553E-2</v>
      </c>
      <c r="AE7" s="17">
        <v>16480</v>
      </c>
      <c r="AF7" s="11">
        <v>6321</v>
      </c>
      <c r="AG7" s="125">
        <f t="shared" ref="AG7:AG14" si="8">((AE7/AF7)-1)</f>
        <v>1.6071824078468597</v>
      </c>
      <c r="AH7" s="17">
        <v>6026521</v>
      </c>
      <c r="AI7" s="11">
        <v>6463881</v>
      </c>
      <c r="AJ7" s="113">
        <f t="shared" ref="AJ7:AJ20" si="9">((AH7/AI7)-1)</f>
        <v>-6.7662136725598732E-2</v>
      </c>
      <c r="AK7" s="85">
        <v>90557</v>
      </c>
      <c r="AL7" s="19">
        <v>94439</v>
      </c>
      <c r="AM7" s="17">
        <v>9570792</v>
      </c>
      <c r="AN7" s="11">
        <v>9597187</v>
      </c>
      <c r="AO7" s="111">
        <f t="shared" ref="AO7:AO20" si="10">((AM7/AN7)-1)</f>
        <v>-2.7502850574860904E-3</v>
      </c>
      <c r="AP7" s="17">
        <v>996817</v>
      </c>
      <c r="AQ7" s="11">
        <v>1210641</v>
      </c>
      <c r="AR7" s="114">
        <f t="shared" ref="AR7:AR20" si="11">((AP7/AQ7)-1)</f>
        <v>-0.17662048452018397</v>
      </c>
      <c r="AS7" s="17">
        <v>7567200</v>
      </c>
      <c r="AT7" s="11">
        <v>7122161</v>
      </c>
      <c r="AU7" s="125">
        <f t="shared" ref="AU7:AU20" si="12">((AS7/AT7)-1)</f>
        <v>6.2486512169550812E-2</v>
      </c>
      <c r="AV7" s="17">
        <v>1264032</v>
      </c>
      <c r="AW7" s="11">
        <v>2292081</v>
      </c>
      <c r="AX7" s="111">
        <f t="shared" ref="AX7:AX20" si="13">((AV7/AW7)-1)</f>
        <v>-0.44852210720301766</v>
      </c>
      <c r="AY7" s="17">
        <v>3041412</v>
      </c>
      <c r="AZ7" s="11">
        <v>3122892</v>
      </c>
      <c r="BA7" s="114">
        <f t="shared" ref="BA7:BA20" si="14">((AY7/AZ7)-1)</f>
        <v>-2.6091200079925936E-2</v>
      </c>
      <c r="BB7" s="17">
        <v>6808565</v>
      </c>
      <c r="BC7" s="11">
        <v>6707867</v>
      </c>
      <c r="BD7" s="110">
        <f t="shared" ref="BD7:BD20" si="15">((BB7/BC7)-1)</f>
        <v>1.501192554950781E-2</v>
      </c>
      <c r="BE7" s="17">
        <f t="shared" ref="BE7:BE15" si="16">SUM(AM7,AP7,AS7,AV7,AY7,BB7)</f>
        <v>29248818</v>
      </c>
      <c r="BF7" s="11">
        <v>30052829</v>
      </c>
      <c r="BG7" s="111">
        <f t="shared" ref="BG7:BG20" si="17">((BE7/BF7)-1)</f>
        <v>-2.6753255076252591E-2</v>
      </c>
      <c r="BH7" s="17">
        <v>69923583</v>
      </c>
      <c r="BI7" s="11">
        <v>74667063</v>
      </c>
      <c r="BJ7" s="114">
        <f t="shared" ref="BJ7:BJ20" si="18">((BH7/BI7)-1)</f>
        <v>-6.3528412788916078E-2</v>
      </c>
    </row>
    <row r="8" spans="1:62">
      <c r="A8" s="100" t="s">
        <v>21</v>
      </c>
      <c r="B8" s="17">
        <v>2672408</v>
      </c>
      <c r="C8" s="11">
        <v>2615248</v>
      </c>
      <c r="D8" s="110">
        <f t="shared" si="0"/>
        <v>2.1856435794999074E-2</v>
      </c>
      <c r="E8" s="85">
        <v>1720938</v>
      </c>
      <c r="F8" s="19">
        <v>1691093</v>
      </c>
      <c r="G8" s="17">
        <v>3251782</v>
      </c>
      <c r="H8" s="11">
        <v>3885164</v>
      </c>
      <c r="I8" s="111">
        <f t="shared" si="1"/>
        <v>-0.16302580791956267</v>
      </c>
      <c r="J8" s="17">
        <v>1644066</v>
      </c>
      <c r="K8" s="11">
        <v>1537308</v>
      </c>
      <c r="L8" s="134">
        <f t="shared" si="2"/>
        <v>6.9444769688312258E-2</v>
      </c>
      <c r="M8" s="85">
        <v>1587427</v>
      </c>
      <c r="N8" s="90">
        <v>56636</v>
      </c>
      <c r="O8" s="15">
        <v>1470348</v>
      </c>
      <c r="P8" s="19">
        <v>66957</v>
      </c>
      <c r="Q8" s="17">
        <v>3</v>
      </c>
      <c r="R8" s="19">
        <v>3</v>
      </c>
      <c r="S8" s="17">
        <v>7568256</v>
      </c>
      <c r="T8" s="11">
        <v>8037720</v>
      </c>
      <c r="U8" s="114">
        <f t="shared" si="3"/>
        <v>-5.8407608127677979E-2</v>
      </c>
      <c r="V8" s="17">
        <v>1833264</v>
      </c>
      <c r="W8" s="11">
        <v>1287236</v>
      </c>
      <c r="X8" s="134">
        <f t="shared" si="4"/>
        <v>0.42418639627853794</v>
      </c>
      <c r="Y8" s="15">
        <f t="shared" si="5"/>
        <v>1028328</v>
      </c>
      <c r="Z8" s="11">
        <v>502920</v>
      </c>
      <c r="AA8" s="134">
        <f t="shared" si="6"/>
        <v>1.0447148651873062</v>
      </c>
      <c r="AB8" s="15">
        <v>804936</v>
      </c>
      <c r="AC8" s="11">
        <v>784316</v>
      </c>
      <c r="AD8" s="110">
        <f t="shared" si="7"/>
        <v>2.629042375777102E-2</v>
      </c>
      <c r="AE8" s="17">
        <v>42954</v>
      </c>
      <c r="AF8" s="11">
        <v>30333</v>
      </c>
      <c r="AG8" s="125">
        <f t="shared" si="8"/>
        <v>0.41608149540104833</v>
      </c>
      <c r="AH8" s="17">
        <v>1876218</v>
      </c>
      <c r="AI8" s="11">
        <v>1317569</v>
      </c>
      <c r="AJ8" s="134">
        <f t="shared" si="9"/>
        <v>0.4239998057027754</v>
      </c>
      <c r="AK8" s="85">
        <v>36659</v>
      </c>
      <c r="AL8" s="19">
        <v>22260</v>
      </c>
      <c r="AM8" s="17">
        <v>3401195</v>
      </c>
      <c r="AN8" s="11">
        <v>2939080</v>
      </c>
      <c r="AO8" s="110">
        <f t="shared" si="10"/>
        <v>0.15723117438109879</v>
      </c>
      <c r="AP8" s="17">
        <v>305083</v>
      </c>
      <c r="AQ8" s="11">
        <v>425962</v>
      </c>
      <c r="AR8" s="114">
        <f t="shared" si="11"/>
        <v>-0.2837788347317366</v>
      </c>
      <c r="AS8" s="17">
        <v>2892779</v>
      </c>
      <c r="AT8" s="11">
        <v>2593086</v>
      </c>
      <c r="AU8" s="125">
        <f t="shared" si="12"/>
        <v>0.11557387606890024</v>
      </c>
      <c r="AV8" s="17">
        <v>1293223</v>
      </c>
      <c r="AW8" s="11">
        <v>1134987</v>
      </c>
      <c r="AX8" s="110">
        <f t="shared" si="13"/>
        <v>0.13941657481539438</v>
      </c>
      <c r="AY8" s="17">
        <v>751988</v>
      </c>
      <c r="AZ8" s="11">
        <v>799315</v>
      </c>
      <c r="BA8" s="114">
        <f t="shared" si="14"/>
        <v>-5.9209448089927008E-2</v>
      </c>
      <c r="BB8" s="17">
        <v>1737090</v>
      </c>
      <c r="BC8" s="11">
        <v>1933831</v>
      </c>
      <c r="BD8" s="111">
        <f t="shared" si="15"/>
        <v>-0.10173639785482802</v>
      </c>
      <c r="BE8" s="17">
        <f t="shared" si="16"/>
        <v>10381358</v>
      </c>
      <c r="BF8" s="11">
        <v>9826261</v>
      </c>
      <c r="BG8" s="110">
        <f t="shared" si="17"/>
        <v>5.6491171972737231E-2</v>
      </c>
      <c r="BH8" s="17">
        <v>19825832</v>
      </c>
      <c r="BI8" s="11">
        <v>19181550</v>
      </c>
      <c r="BJ8" s="125">
        <f t="shared" si="18"/>
        <v>3.3588630741519854E-2</v>
      </c>
    </row>
    <row r="9" spans="1:62">
      <c r="A9" s="100" t="s">
        <v>22</v>
      </c>
      <c r="B9" s="17">
        <v>3620113</v>
      </c>
      <c r="C9" s="11">
        <v>3605911</v>
      </c>
      <c r="D9" s="110">
        <f t="shared" si="0"/>
        <v>3.9385331473793528E-3</v>
      </c>
      <c r="E9" s="85">
        <v>2104404</v>
      </c>
      <c r="F9" s="19">
        <v>2127133</v>
      </c>
      <c r="G9" s="17">
        <v>4012422</v>
      </c>
      <c r="H9" s="11">
        <v>4510572</v>
      </c>
      <c r="I9" s="111">
        <f t="shared" si="1"/>
        <v>-0.11044053836187517</v>
      </c>
      <c r="J9" s="17">
        <v>2450866</v>
      </c>
      <c r="K9" s="11">
        <v>2389889</v>
      </c>
      <c r="L9" s="134">
        <f t="shared" si="2"/>
        <v>2.5514574107835086E-2</v>
      </c>
      <c r="M9" s="85">
        <v>2374774</v>
      </c>
      <c r="N9" s="90">
        <v>76073</v>
      </c>
      <c r="O9" s="15">
        <v>2306513</v>
      </c>
      <c r="P9" s="19">
        <v>83374</v>
      </c>
      <c r="Q9" s="17">
        <v>19</v>
      </c>
      <c r="R9" s="19">
        <v>2</v>
      </c>
      <c r="S9" s="17">
        <v>10083401</v>
      </c>
      <c r="T9" s="11">
        <v>10506372</v>
      </c>
      <c r="U9" s="114">
        <f t="shared" si="3"/>
        <v>-4.0258521209795339E-2</v>
      </c>
      <c r="V9" s="17">
        <v>4568754</v>
      </c>
      <c r="W9" s="11">
        <v>4563574</v>
      </c>
      <c r="X9" s="134">
        <f t="shared" si="4"/>
        <v>1.1350752721441815E-3</v>
      </c>
      <c r="Y9" s="15">
        <f t="shared" si="5"/>
        <v>3115674</v>
      </c>
      <c r="Z9" s="11">
        <v>2694726</v>
      </c>
      <c r="AA9" s="134">
        <f t="shared" si="6"/>
        <v>0.15621180038341564</v>
      </c>
      <c r="AB9" s="15">
        <v>1453080</v>
      </c>
      <c r="AC9" s="11">
        <v>1868848</v>
      </c>
      <c r="AD9" s="111">
        <f t="shared" si="7"/>
        <v>-0.2224728816896826</v>
      </c>
      <c r="AE9" s="17">
        <v>177804</v>
      </c>
      <c r="AF9" s="11">
        <v>61253</v>
      </c>
      <c r="AG9" s="125">
        <f t="shared" si="8"/>
        <v>1.902780271986678</v>
      </c>
      <c r="AH9" s="17">
        <v>4746558</v>
      </c>
      <c r="AI9" s="11">
        <v>4624827</v>
      </c>
      <c r="AJ9" s="134">
        <f t="shared" si="9"/>
        <v>2.6321200771401765E-2</v>
      </c>
      <c r="AK9" s="85">
        <v>30267</v>
      </c>
      <c r="AL9" s="19">
        <v>31961</v>
      </c>
      <c r="AM9" s="17">
        <v>3784326</v>
      </c>
      <c r="AN9" s="11">
        <v>3370240</v>
      </c>
      <c r="AO9" s="110">
        <f t="shared" si="10"/>
        <v>0.12286543391568561</v>
      </c>
      <c r="AP9" s="17">
        <v>317063</v>
      </c>
      <c r="AQ9" s="11">
        <v>367346</v>
      </c>
      <c r="AR9" s="114">
        <f t="shared" si="11"/>
        <v>-0.13688184980917173</v>
      </c>
      <c r="AS9" s="17">
        <v>2959693</v>
      </c>
      <c r="AT9" s="11">
        <v>2763584</v>
      </c>
      <c r="AU9" s="125">
        <f t="shared" si="12"/>
        <v>7.0961837961140306E-2</v>
      </c>
      <c r="AV9" s="17">
        <v>1971192</v>
      </c>
      <c r="AW9" s="11">
        <v>1995370</v>
      </c>
      <c r="AX9" s="111">
        <f t="shared" si="13"/>
        <v>-1.211705097300253E-2</v>
      </c>
      <c r="AY9" s="17">
        <v>895787</v>
      </c>
      <c r="AZ9" s="11">
        <v>887237</v>
      </c>
      <c r="BA9" s="125">
        <f t="shared" si="14"/>
        <v>9.6366585252869452E-3</v>
      </c>
      <c r="BB9" s="17">
        <v>2066033</v>
      </c>
      <c r="BC9" s="11">
        <v>2021524</v>
      </c>
      <c r="BD9" s="110">
        <f t="shared" si="15"/>
        <v>2.2017547157491046E-2</v>
      </c>
      <c r="BE9" s="17">
        <f t="shared" si="16"/>
        <v>11994094</v>
      </c>
      <c r="BF9" s="11">
        <v>11405301</v>
      </c>
      <c r="BG9" s="110">
        <f t="shared" si="17"/>
        <v>5.1624503377859066E-2</v>
      </c>
      <c r="BH9" s="17">
        <v>26824053</v>
      </c>
      <c r="BI9" s="11">
        <v>26536500</v>
      </c>
      <c r="BJ9" s="125">
        <f t="shared" si="18"/>
        <v>1.0836131366231516E-2</v>
      </c>
    </row>
    <row r="10" spans="1:62">
      <c r="A10" s="100" t="s">
        <v>23</v>
      </c>
      <c r="B10" s="17">
        <v>1673469</v>
      </c>
      <c r="C10" s="11">
        <v>1661528</v>
      </c>
      <c r="D10" s="110">
        <f t="shared" si="0"/>
        <v>7.1867582129221397E-3</v>
      </c>
      <c r="E10" s="85">
        <v>922683</v>
      </c>
      <c r="F10" s="19">
        <v>935173</v>
      </c>
      <c r="G10" s="17">
        <v>3238515</v>
      </c>
      <c r="H10" s="11">
        <v>3726135</v>
      </c>
      <c r="I10" s="111">
        <f t="shared" si="1"/>
        <v>-0.13086482373827035</v>
      </c>
      <c r="J10" s="17">
        <v>1070419</v>
      </c>
      <c r="K10" s="11">
        <v>1216425</v>
      </c>
      <c r="L10" s="113">
        <f t="shared" si="2"/>
        <v>-0.12002877283844049</v>
      </c>
      <c r="M10" s="85">
        <v>1032576</v>
      </c>
      <c r="N10" s="90">
        <v>37843</v>
      </c>
      <c r="O10" s="15">
        <v>1169965</v>
      </c>
      <c r="P10" s="19">
        <v>46460</v>
      </c>
      <c r="Q10" s="17">
        <v>0</v>
      </c>
      <c r="R10" s="19">
        <v>0</v>
      </c>
      <c r="S10" s="17">
        <v>5982403</v>
      </c>
      <c r="T10" s="11">
        <v>6604088</v>
      </c>
      <c r="U10" s="114">
        <f t="shared" si="3"/>
        <v>-9.4136389460588665E-2</v>
      </c>
      <c r="V10" s="17">
        <v>2147617</v>
      </c>
      <c r="W10" s="11">
        <v>1576200</v>
      </c>
      <c r="X10" s="134">
        <f t="shared" si="4"/>
        <v>0.36252823245780985</v>
      </c>
      <c r="Y10" s="15">
        <f t="shared" si="5"/>
        <v>1487707</v>
      </c>
      <c r="Z10" s="11">
        <v>1074265</v>
      </c>
      <c r="AA10" s="134">
        <f t="shared" si="6"/>
        <v>0.38486034637635957</v>
      </c>
      <c r="AB10" s="15">
        <v>659910</v>
      </c>
      <c r="AC10" s="11">
        <v>501935</v>
      </c>
      <c r="AD10" s="110">
        <f t="shared" si="7"/>
        <v>0.31473198720949913</v>
      </c>
      <c r="AE10" s="17">
        <v>2729</v>
      </c>
      <c r="AF10" s="11">
        <v>106</v>
      </c>
      <c r="AG10" s="125">
        <f t="shared" si="8"/>
        <v>24.745283018867923</v>
      </c>
      <c r="AH10" s="17">
        <v>2150346</v>
      </c>
      <c r="AI10" s="11">
        <v>1576306</v>
      </c>
      <c r="AJ10" s="134">
        <f t="shared" si="9"/>
        <v>0.364167870959065</v>
      </c>
      <c r="AK10" s="85">
        <v>24911</v>
      </c>
      <c r="AL10" s="19">
        <v>18016</v>
      </c>
      <c r="AM10" s="17">
        <v>1979429</v>
      </c>
      <c r="AN10" s="11">
        <v>1861902</v>
      </c>
      <c r="AO10" s="110">
        <f t="shared" si="10"/>
        <v>6.3122011792242638E-2</v>
      </c>
      <c r="AP10" s="17">
        <v>268005</v>
      </c>
      <c r="AQ10" s="11">
        <v>328870</v>
      </c>
      <c r="AR10" s="114">
        <f t="shared" si="11"/>
        <v>-0.18507312919998786</v>
      </c>
      <c r="AS10" s="17">
        <v>2072944</v>
      </c>
      <c r="AT10" s="11">
        <v>2167548</v>
      </c>
      <c r="AU10" s="114">
        <f t="shared" si="12"/>
        <v>-4.3645630915670641E-2</v>
      </c>
      <c r="AV10" s="17">
        <v>1489868</v>
      </c>
      <c r="AW10" s="11">
        <v>1269556</v>
      </c>
      <c r="AX10" s="110">
        <f t="shared" si="13"/>
        <v>0.17353468456688792</v>
      </c>
      <c r="AY10" s="17">
        <v>317278</v>
      </c>
      <c r="AZ10" s="11">
        <v>318615</v>
      </c>
      <c r="BA10" s="114">
        <f t="shared" si="14"/>
        <v>-4.1962870549094866E-3</v>
      </c>
      <c r="BB10" s="17">
        <v>1129587</v>
      </c>
      <c r="BC10" s="11">
        <v>1163224</v>
      </c>
      <c r="BD10" s="111">
        <f t="shared" si="15"/>
        <v>-2.8917044352592458E-2</v>
      </c>
      <c r="BE10" s="17">
        <f t="shared" si="16"/>
        <v>7257111</v>
      </c>
      <c r="BF10" s="11">
        <v>7109715</v>
      </c>
      <c r="BG10" s="110">
        <f t="shared" si="17"/>
        <v>2.0731632702576608E-2</v>
      </c>
      <c r="BH10" s="17">
        <v>15389860</v>
      </c>
      <c r="BI10" s="11">
        <v>15290109</v>
      </c>
      <c r="BJ10" s="125">
        <f t="shared" si="18"/>
        <v>6.5238907060767293E-3</v>
      </c>
    </row>
    <row r="11" spans="1:62">
      <c r="A11" s="100" t="s">
        <v>24</v>
      </c>
      <c r="B11" s="17">
        <v>3206346</v>
      </c>
      <c r="C11" s="11">
        <v>3215478</v>
      </c>
      <c r="D11" s="111">
        <f t="shared" si="0"/>
        <v>-2.8400132110996124E-3</v>
      </c>
      <c r="E11" s="85">
        <v>2013170</v>
      </c>
      <c r="F11" s="19">
        <v>1997275</v>
      </c>
      <c r="G11" s="17">
        <v>3200967</v>
      </c>
      <c r="H11" s="11">
        <v>3480683</v>
      </c>
      <c r="I11" s="111">
        <f t="shared" si="1"/>
        <v>-8.0362388646136429E-2</v>
      </c>
      <c r="J11" s="17">
        <v>2593739</v>
      </c>
      <c r="K11" s="11">
        <v>2532708</v>
      </c>
      <c r="L11" s="134">
        <f t="shared" si="2"/>
        <v>2.4097132397418175E-2</v>
      </c>
      <c r="M11" s="85">
        <v>2501383</v>
      </c>
      <c r="N11" s="90">
        <v>92093</v>
      </c>
      <c r="O11" s="15">
        <v>2430869</v>
      </c>
      <c r="P11" s="19">
        <v>101488</v>
      </c>
      <c r="Q11" s="17">
        <v>263</v>
      </c>
      <c r="R11" s="19">
        <v>351</v>
      </c>
      <c r="S11" s="17">
        <v>9001052</v>
      </c>
      <c r="T11" s="11">
        <v>9228869</v>
      </c>
      <c r="U11" s="114">
        <f t="shared" si="3"/>
        <v>-2.468525666579513E-2</v>
      </c>
      <c r="V11" s="17">
        <v>4523827</v>
      </c>
      <c r="W11" s="11">
        <v>5676513</v>
      </c>
      <c r="X11" s="113">
        <f t="shared" si="4"/>
        <v>-0.20306233774149729</v>
      </c>
      <c r="Y11" s="15">
        <f t="shared" si="5"/>
        <v>3243249</v>
      </c>
      <c r="Z11" s="11">
        <v>3517112</v>
      </c>
      <c r="AA11" s="113">
        <f t="shared" si="6"/>
        <v>-7.786587404666101E-2</v>
      </c>
      <c r="AB11" s="15">
        <v>1280578</v>
      </c>
      <c r="AC11" s="11">
        <v>2159401</v>
      </c>
      <c r="AD11" s="111">
        <f t="shared" si="7"/>
        <v>-0.40697536029667492</v>
      </c>
      <c r="AE11" s="17">
        <v>10614</v>
      </c>
      <c r="AF11" s="11">
        <v>2825</v>
      </c>
      <c r="AG11" s="125">
        <f t="shared" si="8"/>
        <v>2.7571681415929206</v>
      </c>
      <c r="AH11" s="17">
        <v>4534441</v>
      </c>
      <c r="AI11" s="11">
        <v>5679338</v>
      </c>
      <c r="AJ11" s="113">
        <f t="shared" si="9"/>
        <v>-0.20158986839663351</v>
      </c>
      <c r="AK11" s="85">
        <v>107936</v>
      </c>
      <c r="AL11" s="19">
        <v>110804</v>
      </c>
      <c r="AM11" s="17">
        <v>2725592</v>
      </c>
      <c r="AN11" s="11">
        <v>2445154</v>
      </c>
      <c r="AO11" s="110">
        <f t="shared" si="10"/>
        <v>0.11469134459424635</v>
      </c>
      <c r="AP11" s="17">
        <v>476785</v>
      </c>
      <c r="AQ11" s="11">
        <v>603545</v>
      </c>
      <c r="AR11" s="114">
        <f t="shared" si="11"/>
        <v>-0.21002576444175658</v>
      </c>
      <c r="AS11" s="17">
        <v>4227138</v>
      </c>
      <c r="AT11" s="11">
        <v>4684658</v>
      </c>
      <c r="AU11" s="114">
        <f t="shared" si="12"/>
        <v>-9.7663479383126806E-2</v>
      </c>
      <c r="AV11" s="17">
        <v>223492</v>
      </c>
      <c r="AW11" s="11">
        <v>254251</v>
      </c>
      <c r="AX11" s="111">
        <f t="shared" si="13"/>
        <v>-0.12097887520599726</v>
      </c>
      <c r="AY11" s="17">
        <v>917521</v>
      </c>
      <c r="AZ11" s="11">
        <v>856240</v>
      </c>
      <c r="BA11" s="125">
        <f t="shared" si="14"/>
        <v>7.1569886947584704E-2</v>
      </c>
      <c r="BB11" s="17">
        <v>1574939</v>
      </c>
      <c r="BC11" s="11">
        <v>1521802</v>
      </c>
      <c r="BD11" s="110">
        <f t="shared" si="15"/>
        <v>3.4917157422581946E-2</v>
      </c>
      <c r="BE11" s="17">
        <f t="shared" si="16"/>
        <v>10145467</v>
      </c>
      <c r="BF11" s="11">
        <v>10365650</v>
      </c>
      <c r="BG11" s="111">
        <f t="shared" si="17"/>
        <v>-2.1241600864393417E-2</v>
      </c>
      <c r="BH11" s="17">
        <v>23680960</v>
      </c>
      <c r="BI11" s="11">
        <v>25273857</v>
      </c>
      <c r="BJ11" s="114">
        <f t="shared" si="18"/>
        <v>-6.3025481231455904E-2</v>
      </c>
    </row>
    <row r="12" spans="1:62">
      <c r="A12" s="100" t="s">
        <v>25</v>
      </c>
      <c r="B12" s="17">
        <v>3810886</v>
      </c>
      <c r="C12" s="11">
        <v>3839508</v>
      </c>
      <c r="D12" s="111">
        <f t="shared" si="0"/>
        <v>-7.4546009540805702E-3</v>
      </c>
      <c r="E12" s="85">
        <v>2405411</v>
      </c>
      <c r="F12" s="19">
        <v>2432037</v>
      </c>
      <c r="G12" s="17">
        <v>3418012</v>
      </c>
      <c r="H12" s="11">
        <v>3973451</v>
      </c>
      <c r="I12" s="111">
        <f t="shared" si="1"/>
        <v>-0.13978755494908579</v>
      </c>
      <c r="J12" s="17">
        <v>2546625</v>
      </c>
      <c r="K12" s="11">
        <v>3342786</v>
      </c>
      <c r="L12" s="113">
        <f t="shared" si="2"/>
        <v>-0.23817288932046499</v>
      </c>
      <c r="M12" s="85">
        <v>2477094</v>
      </c>
      <c r="N12" s="90">
        <v>69526</v>
      </c>
      <c r="O12" s="15">
        <v>3256193</v>
      </c>
      <c r="P12" s="19">
        <v>86584</v>
      </c>
      <c r="Q12" s="17">
        <v>5</v>
      </c>
      <c r="R12" s="19">
        <v>9</v>
      </c>
      <c r="S12" s="17">
        <v>9775523</v>
      </c>
      <c r="T12" s="11">
        <v>11155745</v>
      </c>
      <c r="U12" s="114">
        <f t="shared" si="3"/>
        <v>-0.12372297860877957</v>
      </c>
      <c r="V12" s="17">
        <v>2323962</v>
      </c>
      <c r="W12" s="11">
        <v>2246243</v>
      </c>
      <c r="X12" s="134">
        <f t="shared" si="4"/>
        <v>3.459955133972592E-2</v>
      </c>
      <c r="Y12" s="15">
        <f t="shared" si="5"/>
        <v>1251254</v>
      </c>
      <c r="Z12" s="11">
        <v>1161508</v>
      </c>
      <c r="AA12" s="134">
        <f t="shared" si="6"/>
        <v>7.7266794546400064E-2</v>
      </c>
      <c r="AB12" s="15">
        <v>1072708</v>
      </c>
      <c r="AC12" s="11">
        <v>1084735</v>
      </c>
      <c r="AD12" s="111">
        <f t="shared" si="7"/>
        <v>-1.1087500633795377E-2</v>
      </c>
      <c r="AE12" s="17">
        <v>17935</v>
      </c>
      <c r="AF12" s="11">
        <v>3416</v>
      </c>
      <c r="AG12" s="125">
        <f t="shared" si="8"/>
        <v>4.250292740046838</v>
      </c>
      <c r="AH12" s="17">
        <v>2341897</v>
      </c>
      <c r="AI12" s="11">
        <v>2249659</v>
      </c>
      <c r="AJ12" s="134">
        <f t="shared" si="9"/>
        <v>4.1000880577900967E-2</v>
      </c>
      <c r="AK12" s="85">
        <v>60919</v>
      </c>
      <c r="AL12" s="19">
        <v>61675</v>
      </c>
      <c r="AM12" s="17">
        <v>2995072</v>
      </c>
      <c r="AN12" s="11">
        <v>3112205</v>
      </c>
      <c r="AO12" s="111">
        <f t="shared" si="10"/>
        <v>-3.7636659538815675E-2</v>
      </c>
      <c r="AP12" s="17">
        <v>395792</v>
      </c>
      <c r="AQ12" s="11">
        <v>531195</v>
      </c>
      <c r="AR12" s="114">
        <f t="shared" si="11"/>
        <v>-0.25490262521296325</v>
      </c>
      <c r="AS12" s="17">
        <v>4518869</v>
      </c>
      <c r="AT12" s="11">
        <v>4666477</v>
      </c>
      <c r="AU12" s="114">
        <f t="shared" si="12"/>
        <v>-3.1631571311719786E-2</v>
      </c>
      <c r="AV12" s="17">
        <v>319583</v>
      </c>
      <c r="AW12" s="11">
        <v>369307</v>
      </c>
      <c r="AX12" s="111">
        <f t="shared" si="13"/>
        <v>-0.13464136883405942</v>
      </c>
      <c r="AY12" s="17">
        <v>125740</v>
      </c>
      <c r="AZ12" s="11">
        <v>125820</v>
      </c>
      <c r="BA12" s="114">
        <f t="shared" si="14"/>
        <v>-6.3582896200919947E-4</v>
      </c>
      <c r="BB12" s="17">
        <v>1538645</v>
      </c>
      <c r="BC12" s="11">
        <v>1529792</v>
      </c>
      <c r="BD12" s="110">
        <f t="shared" si="15"/>
        <v>5.7870612475421357E-3</v>
      </c>
      <c r="BE12" s="17">
        <f t="shared" si="16"/>
        <v>9893701</v>
      </c>
      <c r="BF12" s="11">
        <v>10334796</v>
      </c>
      <c r="BG12" s="111">
        <f t="shared" si="17"/>
        <v>-4.2680571537164314E-2</v>
      </c>
      <c r="BH12" s="17">
        <v>22011121</v>
      </c>
      <c r="BI12" s="11">
        <v>23740200</v>
      </c>
      <c r="BJ12" s="114">
        <f t="shared" si="18"/>
        <v>-7.2833379668242104E-2</v>
      </c>
    </row>
    <row r="13" spans="1:62">
      <c r="A13" s="100" t="s">
        <v>26</v>
      </c>
      <c r="B13" s="17">
        <v>2290048</v>
      </c>
      <c r="C13" s="11">
        <v>2199704</v>
      </c>
      <c r="D13" s="110">
        <f t="shared" si="0"/>
        <v>4.107098045918911E-2</v>
      </c>
      <c r="E13" s="85">
        <v>1434610</v>
      </c>
      <c r="F13" s="19">
        <v>1380172</v>
      </c>
      <c r="G13" s="17">
        <v>2145721</v>
      </c>
      <c r="H13" s="11">
        <v>2450102</v>
      </c>
      <c r="I13" s="111">
        <f t="shared" si="1"/>
        <v>-0.12423197075060544</v>
      </c>
      <c r="J13" s="17">
        <v>1476896</v>
      </c>
      <c r="K13" s="11">
        <v>1445984</v>
      </c>
      <c r="L13" s="134">
        <f t="shared" si="2"/>
        <v>2.137782990683168E-2</v>
      </c>
      <c r="M13" s="85">
        <v>1405177</v>
      </c>
      <c r="N13" s="90">
        <v>71719</v>
      </c>
      <c r="O13" s="15">
        <v>1366655</v>
      </c>
      <c r="P13" s="19">
        <v>79323</v>
      </c>
      <c r="Q13" s="17">
        <v>0</v>
      </c>
      <c r="R13" s="19">
        <v>6</v>
      </c>
      <c r="S13" s="17">
        <v>5912665</v>
      </c>
      <c r="T13" s="11">
        <v>6095790</v>
      </c>
      <c r="U13" s="114">
        <f t="shared" si="3"/>
        <v>-3.0041225173439323E-2</v>
      </c>
      <c r="V13" s="17">
        <v>995393</v>
      </c>
      <c r="W13" s="11">
        <v>2359927</v>
      </c>
      <c r="X13" s="113">
        <f t="shared" si="4"/>
        <v>-0.57821025819866456</v>
      </c>
      <c r="Y13" s="15">
        <f t="shared" si="5"/>
        <v>578308</v>
      </c>
      <c r="Z13" s="11">
        <v>1504156</v>
      </c>
      <c r="AA13" s="113">
        <f t="shared" si="6"/>
        <v>-0.61552658101952185</v>
      </c>
      <c r="AB13" s="15">
        <v>417085</v>
      </c>
      <c r="AC13" s="11">
        <v>855771</v>
      </c>
      <c r="AD13" s="111">
        <f t="shared" si="7"/>
        <v>-0.51262078289635893</v>
      </c>
      <c r="AE13" s="17">
        <v>27268</v>
      </c>
      <c r="AF13" s="11">
        <v>20380</v>
      </c>
      <c r="AG13" s="125">
        <f t="shared" si="8"/>
        <v>0.33797841020608432</v>
      </c>
      <c r="AH13" s="17">
        <v>1022661</v>
      </c>
      <c r="AI13" s="11">
        <v>2380307</v>
      </c>
      <c r="AJ13" s="113">
        <f t="shared" si="9"/>
        <v>-0.57036592338719339</v>
      </c>
      <c r="AK13" s="85">
        <v>11126</v>
      </c>
      <c r="AL13" s="19">
        <v>38033</v>
      </c>
      <c r="AM13" s="17">
        <v>2502279</v>
      </c>
      <c r="AN13" s="11">
        <v>2124985</v>
      </c>
      <c r="AO13" s="110">
        <f t="shared" si="10"/>
        <v>0.17755137095085383</v>
      </c>
      <c r="AP13" s="17">
        <v>302404</v>
      </c>
      <c r="AQ13" s="11">
        <v>357173</v>
      </c>
      <c r="AR13" s="114">
        <f t="shared" si="11"/>
        <v>-0.15334025808221785</v>
      </c>
      <c r="AS13" s="17">
        <v>2845589</v>
      </c>
      <c r="AT13" s="11">
        <v>2822330</v>
      </c>
      <c r="AU13" s="125">
        <f t="shared" si="12"/>
        <v>8.2410632349867452E-3</v>
      </c>
      <c r="AV13" s="17">
        <v>1153313</v>
      </c>
      <c r="AW13" s="11">
        <v>372782</v>
      </c>
      <c r="AX13" s="110">
        <f t="shared" si="13"/>
        <v>2.093800129834595</v>
      </c>
      <c r="AY13" s="17">
        <v>211392</v>
      </c>
      <c r="AZ13" s="11">
        <v>210754</v>
      </c>
      <c r="BA13" s="125">
        <f t="shared" si="14"/>
        <v>3.0272260550214813E-3</v>
      </c>
      <c r="BB13" s="17">
        <v>1248519</v>
      </c>
      <c r="BC13" s="11">
        <v>1206092</v>
      </c>
      <c r="BD13" s="110">
        <f t="shared" si="15"/>
        <v>3.5177250160020934E-2</v>
      </c>
      <c r="BE13" s="17">
        <f t="shared" si="16"/>
        <v>8263496</v>
      </c>
      <c r="BF13" s="11">
        <v>7094116</v>
      </c>
      <c r="BG13" s="110">
        <f t="shared" si="17"/>
        <v>0.16483801505360218</v>
      </c>
      <c r="BH13" s="17">
        <v>15198822</v>
      </c>
      <c r="BI13" s="11">
        <v>15570213</v>
      </c>
      <c r="BJ13" s="114">
        <f t="shared" si="18"/>
        <v>-2.3852660204455756E-2</v>
      </c>
    </row>
    <row r="14" spans="1:62">
      <c r="A14" s="100" t="s">
        <v>27</v>
      </c>
      <c r="B14" s="17">
        <v>4873627</v>
      </c>
      <c r="C14" s="11">
        <v>4778823</v>
      </c>
      <c r="D14" s="110">
        <f t="shared" si="0"/>
        <v>1.9838357687656627E-2</v>
      </c>
      <c r="E14" s="85">
        <v>3016791</v>
      </c>
      <c r="F14" s="19">
        <v>3010571</v>
      </c>
      <c r="G14" s="17">
        <v>3237381</v>
      </c>
      <c r="H14" s="11">
        <v>3960269</v>
      </c>
      <c r="I14" s="111">
        <f t="shared" si="1"/>
        <v>-0.18253507526887691</v>
      </c>
      <c r="J14" s="17">
        <v>5215745</v>
      </c>
      <c r="K14" s="11">
        <v>5030258</v>
      </c>
      <c r="L14" s="134">
        <f t="shared" si="2"/>
        <v>3.687425177794057E-2</v>
      </c>
      <c r="M14" s="85">
        <v>5112023</v>
      </c>
      <c r="N14" s="90">
        <v>103722</v>
      </c>
      <c r="O14" s="15">
        <v>4907299</v>
      </c>
      <c r="P14" s="19">
        <v>122959</v>
      </c>
      <c r="Q14" s="17">
        <v>0</v>
      </c>
      <c r="R14" s="19">
        <v>0</v>
      </c>
      <c r="S14" s="17">
        <v>13326753</v>
      </c>
      <c r="T14" s="11">
        <v>13769350</v>
      </c>
      <c r="U14" s="114">
        <f t="shared" si="3"/>
        <v>-3.2143637862353747E-2</v>
      </c>
      <c r="V14" s="17">
        <v>4628295</v>
      </c>
      <c r="W14" s="11">
        <v>4577002</v>
      </c>
      <c r="X14" s="134">
        <f t="shared" si="4"/>
        <v>1.1206680704967997E-2</v>
      </c>
      <c r="Y14" s="15">
        <f t="shared" si="5"/>
        <v>2983076</v>
      </c>
      <c r="Z14" s="11">
        <v>2134996</v>
      </c>
      <c r="AA14" s="134">
        <f t="shared" si="6"/>
        <v>0.39722791049725625</v>
      </c>
      <c r="AB14" s="15">
        <v>1645219</v>
      </c>
      <c r="AC14" s="11">
        <v>2442006</v>
      </c>
      <c r="AD14" s="111">
        <f t="shared" si="7"/>
        <v>-0.32628380110450184</v>
      </c>
      <c r="AE14" s="17">
        <v>140365</v>
      </c>
      <c r="AF14" s="11">
        <v>159116</v>
      </c>
      <c r="AG14" s="114">
        <f t="shared" si="8"/>
        <v>-0.1178448427562282</v>
      </c>
      <c r="AH14" s="17">
        <v>4768660</v>
      </c>
      <c r="AI14" s="11">
        <v>4736118</v>
      </c>
      <c r="AJ14" s="134">
        <f t="shared" si="9"/>
        <v>6.8710281289443564E-3</v>
      </c>
      <c r="AK14" s="85">
        <v>38663</v>
      </c>
      <c r="AL14" s="19">
        <v>38269</v>
      </c>
      <c r="AM14" s="17">
        <v>4841766</v>
      </c>
      <c r="AN14" s="11">
        <v>4673823</v>
      </c>
      <c r="AO14" s="110">
        <f t="shared" si="10"/>
        <v>3.5932682944989525E-2</v>
      </c>
      <c r="AP14" s="17">
        <v>1299678</v>
      </c>
      <c r="AQ14" s="11">
        <v>1456030</v>
      </c>
      <c r="AR14" s="114">
        <f t="shared" si="11"/>
        <v>-0.10738240283510647</v>
      </c>
      <c r="AS14" s="17">
        <v>6459762</v>
      </c>
      <c r="AT14" s="11">
        <v>6126555</v>
      </c>
      <c r="AU14" s="125">
        <f t="shared" si="12"/>
        <v>5.4387335133692538E-2</v>
      </c>
      <c r="AV14" s="17">
        <v>1250072</v>
      </c>
      <c r="AW14" s="11">
        <v>2212932</v>
      </c>
      <c r="AX14" s="111">
        <f t="shared" si="13"/>
        <v>-0.43510600416099543</v>
      </c>
      <c r="AY14" s="17">
        <v>1130572</v>
      </c>
      <c r="AZ14" s="11">
        <v>1248078</v>
      </c>
      <c r="BA14" s="114">
        <f t="shared" si="14"/>
        <v>-9.4149564370175631E-2</v>
      </c>
      <c r="BB14" s="17">
        <v>2473197</v>
      </c>
      <c r="BC14" s="11">
        <v>2488215</v>
      </c>
      <c r="BD14" s="111">
        <f t="shared" si="15"/>
        <v>-6.0356520638289446E-3</v>
      </c>
      <c r="BE14" s="17">
        <f t="shared" si="16"/>
        <v>17455047</v>
      </c>
      <c r="BF14" s="11">
        <v>18205633</v>
      </c>
      <c r="BG14" s="111">
        <f t="shared" si="17"/>
        <v>-4.1228228647693821E-2</v>
      </c>
      <c r="BH14" s="17">
        <v>35550460</v>
      </c>
      <c r="BI14" s="11">
        <v>36711101</v>
      </c>
      <c r="BJ14" s="114">
        <f t="shared" si="18"/>
        <v>-3.1615532315416028E-2</v>
      </c>
    </row>
    <row r="15" spans="1:62">
      <c r="A15" s="100" t="s">
        <v>28</v>
      </c>
      <c r="B15" s="17">
        <v>5451933</v>
      </c>
      <c r="C15" s="11">
        <v>5232845</v>
      </c>
      <c r="D15" s="110">
        <f t="shared" si="0"/>
        <v>4.1867855822215194E-2</v>
      </c>
      <c r="E15" s="85">
        <v>3442628</v>
      </c>
      <c r="F15" s="19">
        <v>3330225</v>
      </c>
      <c r="G15" s="17">
        <v>7848647</v>
      </c>
      <c r="H15" s="11">
        <v>9060657</v>
      </c>
      <c r="I15" s="111">
        <f t="shared" si="1"/>
        <v>-0.1337662379229233</v>
      </c>
      <c r="J15" s="17">
        <v>6603724</v>
      </c>
      <c r="K15" s="11">
        <v>5402475</v>
      </c>
      <c r="L15" s="134">
        <f t="shared" si="2"/>
        <v>0.22235160736514281</v>
      </c>
      <c r="M15" s="85">
        <v>6336107</v>
      </c>
      <c r="N15" s="90">
        <v>267569</v>
      </c>
      <c r="O15" s="15">
        <v>5107105</v>
      </c>
      <c r="P15" s="19">
        <v>295309</v>
      </c>
      <c r="Q15" s="17">
        <v>48</v>
      </c>
      <c r="R15" s="19">
        <v>61</v>
      </c>
      <c r="S15" s="17">
        <v>19904304</v>
      </c>
      <c r="T15" s="11">
        <v>19695977</v>
      </c>
      <c r="U15" s="125">
        <f t="shared" si="3"/>
        <v>1.0577134609773386E-2</v>
      </c>
      <c r="V15" s="17">
        <v>3072713</v>
      </c>
      <c r="W15" s="11">
        <v>6721109</v>
      </c>
      <c r="X15" s="113">
        <f t="shared" si="4"/>
        <v>-0.5428264889023523</v>
      </c>
      <c r="Y15" s="15">
        <f t="shared" si="5"/>
        <v>1639398</v>
      </c>
      <c r="Z15" s="11">
        <v>3925430</v>
      </c>
      <c r="AA15" s="113">
        <f t="shared" si="6"/>
        <v>-0.58236473456411142</v>
      </c>
      <c r="AB15" s="15">
        <v>1433315</v>
      </c>
      <c r="AC15" s="11">
        <v>2795679</v>
      </c>
      <c r="AD15" s="111">
        <f t="shared" si="7"/>
        <v>-0.48731059610205607</v>
      </c>
      <c r="AE15" s="17">
        <v>0</v>
      </c>
      <c r="AF15" s="11">
        <v>0</v>
      </c>
      <c r="AG15" s="82" t="s">
        <v>113</v>
      </c>
      <c r="AH15" s="17">
        <v>3072713</v>
      </c>
      <c r="AI15" s="11">
        <v>6721109</v>
      </c>
      <c r="AJ15" s="113">
        <f t="shared" si="9"/>
        <v>-0.5428264889023523</v>
      </c>
      <c r="AK15" s="85">
        <v>65940</v>
      </c>
      <c r="AL15" s="19">
        <v>138970</v>
      </c>
      <c r="AM15" s="17">
        <v>6536240</v>
      </c>
      <c r="AN15" s="11">
        <v>6982630</v>
      </c>
      <c r="AO15" s="111">
        <f t="shared" si="10"/>
        <v>-6.392863433978313E-2</v>
      </c>
      <c r="AP15" s="17">
        <v>1006650</v>
      </c>
      <c r="AQ15" s="11">
        <v>1228207</v>
      </c>
      <c r="AR15" s="114">
        <f t="shared" si="11"/>
        <v>-0.18039060190993861</v>
      </c>
      <c r="AS15" s="17">
        <v>5353382</v>
      </c>
      <c r="AT15" s="11">
        <v>4974150</v>
      </c>
      <c r="AU15" s="125">
        <f t="shared" si="12"/>
        <v>7.6240563714403464E-2</v>
      </c>
      <c r="AV15" s="17">
        <v>455805</v>
      </c>
      <c r="AW15" s="11">
        <v>1237516</v>
      </c>
      <c r="AX15" s="111">
        <f t="shared" si="13"/>
        <v>-0.63167748942235891</v>
      </c>
      <c r="AY15" s="17">
        <v>1294672</v>
      </c>
      <c r="AZ15" s="11">
        <v>1507752</v>
      </c>
      <c r="BA15" s="114">
        <f t="shared" si="14"/>
        <v>-0.14132297619237111</v>
      </c>
      <c r="BB15" s="17">
        <v>3336799</v>
      </c>
      <c r="BC15" s="11">
        <v>3270139</v>
      </c>
      <c r="BD15" s="110">
        <f t="shared" si="15"/>
        <v>2.0384454605752333E-2</v>
      </c>
      <c r="BE15" s="17">
        <f t="shared" si="16"/>
        <v>17983548</v>
      </c>
      <c r="BF15" s="11">
        <v>19200394</v>
      </c>
      <c r="BG15" s="111">
        <f t="shared" si="17"/>
        <v>-6.3376095303044333E-2</v>
      </c>
      <c r="BH15" s="17">
        <v>40960565</v>
      </c>
      <c r="BI15" s="11">
        <v>45617480</v>
      </c>
      <c r="BJ15" s="114">
        <f t="shared" si="18"/>
        <v>-0.10208619590560464</v>
      </c>
    </row>
    <row r="16" spans="1:62" s="10" customFormat="1">
      <c r="A16" s="101" t="s">
        <v>29</v>
      </c>
      <c r="B16" s="24">
        <f>SUM(B6:B15)</f>
        <v>63798734</v>
      </c>
      <c r="C16" s="23">
        <v>62644897</v>
      </c>
      <c r="D16" s="130">
        <f>((B16/C16)-1)</f>
        <v>1.8418690990903874E-2</v>
      </c>
      <c r="E16" s="86">
        <f>SUM(E6:E15)</f>
        <v>41238207</v>
      </c>
      <c r="F16" s="78">
        <v>40648624</v>
      </c>
      <c r="G16" s="24">
        <f>SUM(G6:G15)</f>
        <v>87255480</v>
      </c>
      <c r="H16" s="23">
        <v>98165118</v>
      </c>
      <c r="I16" s="119">
        <f>((G16/H16)-1)</f>
        <v>-0.11113558687924152</v>
      </c>
      <c r="J16" s="24">
        <f>SUM(J6:J15)</f>
        <v>55517309</v>
      </c>
      <c r="K16" s="23">
        <v>55874877</v>
      </c>
      <c r="L16" s="122">
        <f>((J16/K16)-1)</f>
        <v>-6.3994413804258077E-3</v>
      </c>
      <c r="M16" s="86">
        <f>SUM(M6:M15)</f>
        <v>53398265</v>
      </c>
      <c r="N16" s="91">
        <f>SUM(N6:N15)</f>
        <v>2117829</v>
      </c>
      <c r="O16" s="25">
        <v>53494498</v>
      </c>
      <c r="P16" s="78">
        <v>2378629</v>
      </c>
      <c r="Q16" s="24">
        <f>SUM(Q6:Q15)</f>
        <v>1215</v>
      </c>
      <c r="R16" s="78">
        <v>1750</v>
      </c>
      <c r="S16" s="24">
        <f>SUM(S6:S15)</f>
        <v>206571523</v>
      </c>
      <c r="T16" s="23">
        <v>216684892</v>
      </c>
      <c r="U16" s="116">
        <f>((S16/T16)-1)</f>
        <v>-4.6673161689556042E-2</v>
      </c>
      <c r="V16" s="24">
        <f>SUM(V6:V15)</f>
        <v>55805157</v>
      </c>
      <c r="W16" s="23">
        <v>68757813</v>
      </c>
      <c r="X16" s="122">
        <f>((V16/W16)-1)</f>
        <v>-0.18838086080486593</v>
      </c>
      <c r="Y16" s="25">
        <f>SUM(Y6:Y15)</f>
        <v>29424530</v>
      </c>
      <c r="Z16" s="23">
        <v>33810027</v>
      </c>
      <c r="AA16" s="122">
        <f>((Y16/Z16)-1)</f>
        <v>-0.12970995261257856</v>
      </c>
      <c r="AB16" s="25">
        <f>SUM(AB6:AB15)</f>
        <v>26380627</v>
      </c>
      <c r="AC16" s="23">
        <v>34947786</v>
      </c>
      <c r="AD16" s="119">
        <f>((AB16/AC16)-1)</f>
        <v>-0.24514168079202503</v>
      </c>
      <c r="AE16" s="24">
        <f>SUM(AE6:AE15)</f>
        <v>569427</v>
      </c>
      <c r="AF16" s="23">
        <v>365512</v>
      </c>
      <c r="AG16" s="83">
        <f>((AE16/AF16)-1)*100</f>
        <v>55.788866029022309</v>
      </c>
      <c r="AH16" s="24">
        <f>SUM(AH6:AH15)</f>
        <v>56374584</v>
      </c>
      <c r="AI16" s="23">
        <v>69123325</v>
      </c>
      <c r="AJ16" s="122">
        <f>((AH16/AI16)-1)</f>
        <v>-0.18443471867130234</v>
      </c>
      <c r="AK16" s="86">
        <f>SUM(AK6:AK15)</f>
        <v>774679</v>
      </c>
      <c r="AL16" s="78">
        <v>857454</v>
      </c>
      <c r="AM16" s="24">
        <f>SUM(AM6:AM15)</f>
        <v>62518857</v>
      </c>
      <c r="AN16" s="23">
        <v>59927359</v>
      </c>
      <c r="AO16" s="130">
        <f>((AM16/AN16)-1)</f>
        <v>4.3243988109003872E-2</v>
      </c>
      <c r="AP16" s="24">
        <f>SUM(AP6:AP15)</f>
        <v>7910291</v>
      </c>
      <c r="AQ16" s="23">
        <v>9826667</v>
      </c>
      <c r="AR16" s="116">
        <f>((AP16/AQ16)-1)</f>
        <v>-0.19501790383249984</v>
      </c>
      <c r="AS16" s="24">
        <f>SUM(AS6:AS15)</f>
        <v>56826828</v>
      </c>
      <c r="AT16" s="23">
        <v>54839669</v>
      </c>
      <c r="AU16" s="127">
        <f>((AS16/AT16)-1)</f>
        <v>3.6235794931585019E-2</v>
      </c>
      <c r="AV16" s="24">
        <f>SUM(AV6:AV15)</f>
        <v>14041742</v>
      </c>
      <c r="AW16" s="23">
        <v>14976417</v>
      </c>
      <c r="AX16" s="119">
        <f>((AV16/AW16)-1)</f>
        <v>-6.2409787334313682E-2</v>
      </c>
      <c r="AY16" s="24">
        <f>SUM(AY6:AY15)</f>
        <v>11872887</v>
      </c>
      <c r="AZ16" s="23">
        <v>12608775</v>
      </c>
      <c r="BA16" s="116">
        <f>((AY16/AZ16)-1)</f>
        <v>-5.8363163749055702E-2</v>
      </c>
      <c r="BB16" s="24">
        <f>SUM(BB6:BB15)</f>
        <v>38775392</v>
      </c>
      <c r="BC16" s="23">
        <v>38103128</v>
      </c>
      <c r="BD16" s="130">
        <f>((BB16/BC16)-1)</f>
        <v>1.7643275901128019E-2</v>
      </c>
      <c r="BE16" s="24">
        <f>SUM(BE6:BE15)</f>
        <v>191945997</v>
      </c>
      <c r="BF16" s="23">
        <v>190282015</v>
      </c>
      <c r="BG16" s="130">
        <f>((BE16/BF16)-1)</f>
        <v>8.7448201554940486E-3</v>
      </c>
      <c r="BH16" s="24">
        <f>SUM(BH6:BH15)</f>
        <v>454892104</v>
      </c>
      <c r="BI16" s="23">
        <v>476090232</v>
      </c>
      <c r="BJ16" s="116">
        <f>((BH16/BI16)-1)</f>
        <v>-4.4525441975461488E-2</v>
      </c>
    </row>
    <row r="17" spans="1:62" s="10" customFormat="1">
      <c r="A17" s="102" t="s">
        <v>30</v>
      </c>
      <c r="B17" s="18">
        <v>301716</v>
      </c>
      <c r="C17" s="12">
        <v>294066</v>
      </c>
      <c r="D17" s="110">
        <f t="shared" si="0"/>
        <v>2.6014568158168494E-2</v>
      </c>
      <c r="E17" s="87">
        <v>166106</v>
      </c>
      <c r="F17" s="20">
        <v>152011</v>
      </c>
      <c r="G17" s="18">
        <v>293994</v>
      </c>
      <c r="H17" s="12">
        <v>392036</v>
      </c>
      <c r="I17" s="111">
        <f t="shared" si="1"/>
        <v>-0.25008417594302568</v>
      </c>
      <c r="J17" s="18">
        <v>168282</v>
      </c>
      <c r="K17" s="12">
        <v>170736</v>
      </c>
      <c r="L17" s="113">
        <f t="shared" si="2"/>
        <v>-1.4373067191453481E-2</v>
      </c>
      <c r="M17" s="87">
        <v>159566</v>
      </c>
      <c r="N17" s="92">
        <v>8616</v>
      </c>
      <c r="O17" s="16">
        <v>161125</v>
      </c>
      <c r="P17" s="20">
        <v>9551</v>
      </c>
      <c r="Q17" s="18">
        <v>100</v>
      </c>
      <c r="R17" s="20">
        <v>60</v>
      </c>
      <c r="S17" s="18">
        <v>763992</v>
      </c>
      <c r="T17" s="12">
        <v>856838</v>
      </c>
      <c r="U17" s="114">
        <f t="shared" si="3"/>
        <v>-0.10835887297248725</v>
      </c>
      <c r="V17" s="18">
        <v>121813</v>
      </c>
      <c r="W17" s="12">
        <v>202353</v>
      </c>
      <c r="X17" s="113">
        <f t="shared" si="4"/>
        <v>-0.39801732615775398</v>
      </c>
      <c r="Y17" s="15">
        <f>V17-AB17</f>
        <v>47937</v>
      </c>
      <c r="Z17" s="12">
        <v>51042</v>
      </c>
      <c r="AA17" s="113">
        <f t="shared" si="6"/>
        <v>-6.0832255789349921E-2</v>
      </c>
      <c r="AB17" s="16">
        <v>73876</v>
      </c>
      <c r="AC17" s="12">
        <v>151311</v>
      </c>
      <c r="AD17" s="111">
        <f t="shared" si="7"/>
        <v>-0.51176054615989586</v>
      </c>
      <c r="AE17" s="18">
        <v>0</v>
      </c>
      <c r="AF17" s="12">
        <v>0</v>
      </c>
      <c r="AG17" s="82" t="s">
        <v>113</v>
      </c>
      <c r="AH17" s="18">
        <v>121813</v>
      </c>
      <c r="AI17" s="12">
        <v>202353</v>
      </c>
      <c r="AJ17" s="113">
        <f t="shared" si="9"/>
        <v>-0.39801732615775398</v>
      </c>
      <c r="AK17" s="87">
        <v>7450</v>
      </c>
      <c r="AL17" s="20">
        <v>7377</v>
      </c>
      <c r="AM17" s="18">
        <v>578101</v>
      </c>
      <c r="AN17" s="12">
        <v>483442</v>
      </c>
      <c r="AO17" s="110">
        <f t="shared" si="10"/>
        <v>0.19580218516388737</v>
      </c>
      <c r="AP17" s="18">
        <v>21475</v>
      </c>
      <c r="AQ17" s="12">
        <v>27457</v>
      </c>
      <c r="AR17" s="114">
        <f t="shared" si="11"/>
        <v>-0.21786793895909973</v>
      </c>
      <c r="AS17" s="18">
        <v>318899</v>
      </c>
      <c r="AT17" s="12">
        <v>288271</v>
      </c>
      <c r="AU17" s="125">
        <f t="shared" si="12"/>
        <v>0.10624724651456452</v>
      </c>
      <c r="AV17" s="18">
        <v>3648</v>
      </c>
      <c r="AW17" s="12">
        <v>105686</v>
      </c>
      <c r="AX17" s="111">
        <f t="shared" si="13"/>
        <v>-0.96548265617016449</v>
      </c>
      <c r="AY17" s="18">
        <v>5505</v>
      </c>
      <c r="AZ17" s="12">
        <v>10528</v>
      </c>
      <c r="BA17" s="114">
        <f t="shared" si="14"/>
        <v>-0.47710866261398177</v>
      </c>
      <c r="BB17" s="18">
        <v>110562</v>
      </c>
      <c r="BC17" s="12">
        <v>108936</v>
      </c>
      <c r="BD17" s="110">
        <f t="shared" si="15"/>
        <v>1.492619519717997E-2</v>
      </c>
      <c r="BE17" s="17">
        <f>SUM(AM17,AP17,AS17,AV17,AY17,BB17)</f>
        <v>1038190</v>
      </c>
      <c r="BF17" s="12">
        <v>1024320</v>
      </c>
      <c r="BG17" s="110">
        <f t="shared" si="17"/>
        <v>1.3540690409247214E-2</v>
      </c>
      <c r="BH17" s="18">
        <v>1923995</v>
      </c>
      <c r="BI17" s="12">
        <v>2083511</v>
      </c>
      <c r="BJ17" s="114">
        <f t="shared" si="18"/>
        <v>-7.6561150865054217E-2</v>
      </c>
    </row>
    <row r="18" spans="1:62" s="10" customFormat="1">
      <c r="A18" s="102" t="s">
        <v>31</v>
      </c>
      <c r="B18" s="18">
        <v>1471392</v>
      </c>
      <c r="C18" s="12">
        <v>1398378</v>
      </c>
      <c r="D18" s="110">
        <f t="shared" si="0"/>
        <v>5.2213350038401662E-2</v>
      </c>
      <c r="E18" s="87">
        <v>783050</v>
      </c>
      <c r="F18" s="20">
        <v>760330</v>
      </c>
      <c r="G18" s="18">
        <v>1559184</v>
      </c>
      <c r="H18" s="12">
        <v>1820448</v>
      </c>
      <c r="I18" s="111">
        <f t="shared" si="1"/>
        <v>-0.14351632125718505</v>
      </c>
      <c r="J18" s="18">
        <v>970008</v>
      </c>
      <c r="K18" s="12">
        <v>1003840</v>
      </c>
      <c r="L18" s="113">
        <f t="shared" si="2"/>
        <v>-3.3702582084794375E-2</v>
      </c>
      <c r="M18" s="87">
        <v>945487</v>
      </c>
      <c r="N18" s="92">
        <v>24520</v>
      </c>
      <c r="O18" s="16">
        <v>973468</v>
      </c>
      <c r="P18" s="20">
        <v>30371</v>
      </c>
      <c r="Q18" s="18">
        <v>1</v>
      </c>
      <c r="R18" s="20">
        <v>1</v>
      </c>
      <c r="S18" s="18">
        <v>4000584</v>
      </c>
      <c r="T18" s="12">
        <v>4222666</v>
      </c>
      <c r="U18" s="114">
        <f t="shared" si="3"/>
        <v>-5.2592840636697336E-2</v>
      </c>
      <c r="V18" s="18">
        <v>1085266</v>
      </c>
      <c r="W18" s="12">
        <v>898955</v>
      </c>
      <c r="X18" s="134">
        <f t="shared" si="4"/>
        <v>0.2072528658275441</v>
      </c>
      <c r="Y18" s="15">
        <f t="shared" ref="Y18:Y21" si="19">V18-AB18</f>
        <v>397401</v>
      </c>
      <c r="Z18" s="12">
        <v>317905</v>
      </c>
      <c r="AA18" s="134">
        <f t="shared" si="6"/>
        <v>0.2500621254777371</v>
      </c>
      <c r="AB18" s="16">
        <v>687865</v>
      </c>
      <c r="AC18" s="12">
        <v>581050</v>
      </c>
      <c r="AD18" s="110">
        <f t="shared" si="7"/>
        <v>0.18383099561139327</v>
      </c>
      <c r="AE18" s="18">
        <v>7</v>
      </c>
      <c r="AF18" s="12">
        <v>9</v>
      </c>
      <c r="AG18" s="125">
        <f t="shared" ref="AG18:AG19" si="20">((AE18/AF18)-1)</f>
        <v>-0.22222222222222221</v>
      </c>
      <c r="AH18" s="18">
        <v>1085273</v>
      </c>
      <c r="AI18" s="12">
        <v>898964</v>
      </c>
      <c r="AJ18" s="134">
        <f t="shared" si="9"/>
        <v>0.20724856612723097</v>
      </c>
      <c r="AK18" s="87">
        <v>16889</v>
      </c>
      <c r="AL18" s="20">
        <v>11798</v>
      </c>
      <c r="AM18" s="18">
        <v>1665437</v>
      </c>
      <c r="AN18" s="12">
        <v>1533713</v>
      </c>
      <c r="AO18" s="110">
        <f t="shared" si="10"/>
        <v>8.5885690477944809E-2</v>
      </c>
      <c r="AP18" s="18">
        <v>201648</v>
      </c>
      <c r="AQ18" s="12">
        <v>276873</v>
      </c>
      <c r="AR18" s="114">
        <f t="shared" si="11"/>
        <v>-0.27169496483947508</v>
      </c>
      <c r="AS18" s="18">
        <v>2037710</v>
      </c>
      <c r="AT18" s="12">
        <v>2027759</v>
      </c>
      <c r="AU18" s="125">
        <f t="shared" si="12"/>
        <v>4.9073879095100637E-3</v>
      </c>
      <c r="AV18" s="18">
        <v>309150</v>
      </c>
      <c r="AW18" s="12">
        <v>630638</v>
      </c>
      <c r="AX18" s="111">
        <f t="shared" si="13"/>
        <v>-0.50978215711707819</v>
      </c>
      <c r="AY18" s="18">
        <v>359990</v>
      </c>
      <c r="AZ18" s="12">
        <v>390796</v>
      </c>
      <c r="BA18" s="114">
        <f t="shared" si="14"/>
        <v>-7.8828851881800222E-2</v>
      </c>
      <c r="BB18" s="18">
        <v>1210245</v>
      </c>
      <c r="BC18" s="12">
        <v>1160907</v>
      </c>
      <c r="BD18" s="110">
        <f t="shared" si="15"/>
        <v>4.24995283859948E-2</v>
      </c>
      <c r="BE18" s="17">
        <f t="shared" ref="BE18:BE21" si="21">SUM(AM18,AP18,AS18,AV18,AY18,BB18)</f>
        <v>5784180</v>
      </c>
      <c r="BF18" s="12">
        <v>6020686</v>
      </c>
      <c r="BG18" s="111">
        <f t="shared" si="17"/>
        <v>-3.9282234615789613E-2</v>
      </c>
      <c r="BH18" s="18">
        <v>10870037</v>
      </c>
      <c r="BI18" s="12">
        <v>11142316</v>
      </c>
      <c r="BJ18" s="114">
        <f t="shared" si="18"/>
        <v>-2.443648160759393E-2</v>
      </c>
    </row>
    <row r="19" spans="1:62" s="10" customFormat="1">
      <c r="A19" s="102" t="s">
        <v>32</v>
      </c>
      <c r="B19" s="18">
        <v>2050870</v>
      </c>
      <c r="C19" s="12">
        <v>2019395</v>
      </c>
      <c r="D19" s="110">
        <f t="shared" si="0"/>
        <v>1.5586351357708583E-2</v>
      </c>
      <c r="E19" s="87">
        <v>1242385</v>
      </c>
      <c r="F19" s="20">
        <v>1239459</v>
      </c>
      <c r="G19" s="18">
        <v>1999080</v>
      </c>
      <c r="H19" s="12">
        <v>2328976</v>
      </c>
      <c r="I19" s="111">
        <f t="shared" si="1"/>
        <v>-0.14164851849052973</v>
      </c>
      <c r="J19" s="18">
        <v>1647339</v>
      </c>
      <c r="K19" s="12">
        <v>1583343</v>
      </c>
      <c r="L19" s="134">
        <f t="shared" si="2"/>
        <v>4.0418279551556413E-2</v>
      </c>
      <c r="M19" s="87">
        <v>1618409</v>
      </c>
      <c r="N19" s="92">
        <v>28930</v>
      </c>
      <c r="O19" s="16">
        <v>1543462</v>
      </c>
      <c r="P19" s="20">
        <v>39879</v>
      </c>
      <c r="Q19" s="18">
        <v>0</v>
      </c>
      <c r="R19" s="20">
        <v>2</v>
      </c>
      <c r="S19" s="18">
        <v>5697289</v>
      </c>
      <c r="T19" s="12">
        <v>5931714</v>
      </c>
      <c r="U19" s="114">
        <f t="shared" si="3"/>
        <v>-3.9520617480883313E-2</v>
      </c>
      <c r="V19" s="18">
        <v>1267784</v>
      </c>
      <c r="W19" s="12">
        <v>1588689</v>
      </c>
      <c r="X19" s="113">
        <f t="shared" si="4"/>
        <v>-0.20199359345976464</v>
      </c>
      <c r="Y19" s="15">
        <f t="shared" si="19"/>
        <v>694886</v>
      </c>
      <c r="Z19" s="12">
        <v>925289</v>
      </c>
      <c r="AA19" s="113">
        <f t="shared" si="6"/>
        <v>-0.24900652660952416</v>
      </c>
      <c r="AB19" s="16">
        <v>572898</v>
      </c>
      <c r="AC19" s="12">
        <v>663400</v>
      </c>
      <c r="AD19" s="111">
        <f t="shared" si="7"/>
        <v>-0.13642146517937892</v>
      </c>
      <c r="AE19" s="18">
        <v>59231</v>
      </c>
      <c r="AF19" s="12">
        <v>8695</v>
      </c>
      <c r="AG19" s="125">
        <f t="shared" si="20"/>
        <v>5.812075905692927</v>
      </c>
      <c r="AH19" s="18">
        <v>1327015</v>
      </c>
      <c r="AI19" s="12">
        <v>1597384</v>
      </c>
      <c r="AJ19" s="113">
        <f t="shared" si="9"/>
        <v>-0.16925736078488329</v>
      </c>
      <c r="AK19" s="87">
        <v>0</v>
      </c>
      <c r="AL19" s="20">
        <v>0</v>
      </c>
      <c r="AM19" s="18">
        <v>1749440</v>
      </c>
      <c r="AN19" s="12">
        <v>1683565</v>
      </c>
      <c r="AO19" s="110">
        <f t="shared" si="10"/>
        <v>3.9128278385449855E-2</v>
      </c>
      <c r="AP19" s="18">
        <v>273975</v>
      </c>
      <c r="AQ19" s="12">
        <v>386516</v>
      </c>
      <c r="AR19" s="114">
        <f t="shared" si="11"/>
        <v>-0.29116776537064437</v>
      </c>
      <c r="AS19" s="18">
        <v>1528543</v>
      </c>
      <c r="AT19" s="12">
        <v>1656658</v>
      </c>
      <c r="AU19" s="114">
        <f t="shared" si="12"/>
        <v>-7.7333402548987129E-2</v>
      </c>
      <c r="AV19" s="18">
        <v>617741</v>
      </c>
      <c r="AW19" s="12">
        <v>1102410</v>
      </c>
      <c r="AX19" s="111">
        <f t="shared" si="13"/>
        <v>-0.43964495967924822</v>
      </c>
      <c r="AY19" s="18">
        <v>476174</v>
      </c>
      <c r="AZ19" s="12">
        <v>503909</v>
      </c>
      <c r="BA19" s="114">
        <f t="shared" si="14"/>
        <v>-5.5039699628305905E-2</v>
      </c>
      <c r="BB19" s="18">
        <v>1370319</v>
      </c>
      <c r="BC19" s="12">
        <v>1320946</v>
      </c>
      <c r="BD19" s="110">
        <f t="shared" si="15"/>
        <v>3.7377001028051193E-2</v>
      </c>
      <c r="BE19" s="17">
        <f t="shared" si="21"/>
        <v>6016192</v>
      </c>
      <c r="BF19" s="12">
        <v>6654004</v>
      </c>
      <c r="BG19" s="111">
        <f t="shared" si="17"/>
        <v>-9.5853864830859781E-2</v>
      </c>
      <c r="BH19" s="18">
        <v>13040496</v>
      </c>
      <c r="BI19" s="12">
        <v>14183102</v>
      </c>
      <c r="BJ19" s="114">
        <f t="shared" si="18"/>
        <v>-8.0561078951557952E-2</v>
      </c>
    </row>
    <row r="20" spans="1:62" s="10" customFormat="1">
      <c r="A20" s="102" t="s">
        <v>33</v>
      </c>
      <c r="B20" s="18">
        <v>2046541</v>
      </c>
      <c r="C20" s="12">
        <v>2035472</v>
      </c>
      <c r="D20" s="110">
        <f t="shared" si="0"/>
        <v>5.4380507322133731E-3</v>
      </c>
      <c r="E20" s="87">
        <v>1314581</v>
      </c>
      <c r="F20" s="20">
        <v>1319637</v>
      </c>
      <c r="G20" s="18">
        <v>1180989</v>
      </c>
      <c r="H20" s="12">
        <v>1478872</v>
      </c>
      <c r="I20" s="111">
        <f t="shared" si="1"/>
        <v>-0.20142581643306523</v>
      </c>
      <c r="J20" s="18">
        <v>1505612</v>
      </c>
      <c r="K20" s="12">
        <v>1455045</v>
      </c>
      <c r="L20" s="134">
        <f t="shared" si="2"/>
        <v>3.4752877058785048E-2</v>
      </c>
      <c r="M20" s="87">
        <v>1457064</v>
      </c>
      <c r="N20" s="92">
        <v>48547</v>
      </c>
      <c r="O20" s="16">
        <v>1404267</v>
      </c>
      <c r="P20" s="20">
        <v>50772</v>
      </c>
      <c r="Q20" s="18">
        <v>1</v>
      </c>
      <c r="R20" s="20">
        <v>6</v>
      </c>
      <c r="S20" s="18">
        <v>4733142</v>
      </c>
      <c r="T20" s="12">
        <v>4969389</v>
      </c>
      <c r="U20" s="114">
        <f t="shared" si="3"/>
        <v>-4.7540452156190627E-2</v>
      </c>
      <c r="V20" s="18">
        <v>2501817</v>
      </c>
      <c r="W20" s="12">
        <v>2794674</v>
      </c>
      <c r="X20" s="113">
        <f t="shared" si="4"/>
        <v>-0.10479111338209757</v>
      </c>
      <c r="Y20" s="15">
        <f t="shared" si="19"/>
        <v>1353458</v>
      </c>
      <c r="Z20" s="12">
        <v>1858259</v>
      </c>
      <c r="AA20" s="113">
        <f t="shared" si="6"/>
        <v>-0.27165265982836628</v>
      </c>
      <c r="AB20" s="16">
        <v>1148359</v>
      </c>
      <c r="AC20" s="12">
        <v>936415</v>
      </c>
      <c r="AD20" s="110">
        <f t="shared" si="7"/>
        <v>0.22633554567152392</v>
      </c>
      <c r="AE20" s="18">
        <v>0</v>
      </c>
      <c r="AF20" s="12">
        <v>440</v>
      </c>
      <c r="AG20" s="44" t="s">
        <v>121</v>
      </c>
      <c r="AH20" s="18">
        <v>2501817</v>
      </c>
      <c r="AI20" s="12">
        <v>2795114</v>
      </c>
      <c r="AJ20" s="113">
        <f t="shared" si="9"/>
        <v>-0.10493203497245551</v>
      </c>
      <c r="AK20" s="87">
        <v>46324</v>
      </c>
      <c r="AL20" s="20">
        <v>40107</v>
      </c>
      <c r="AM20" s="18">
        <v>1443953</v>
      </c>
      <c r="AN20" s="12">
        <v>1403023</v>
      </c>
      <c r="AO20" s="110">
        <f t="shared" si="10"/>
        <v>2.9172722043758315E-2</v>
      </c>
      <c r="AP20" s="18">
        <v>207636</v>
      </c>
      <c r="AQ20" s="12">
        <v>267560</v>
      </c>
      <c r="AR20" s="114">
        <f t="shared" si="11"/>
        <v>-0.22396471819404995</v>
      </c>
      <c r="AS20" s="18">
        <v>1452045</v>
      </c>
      <c r="AT20" s="12">
        <v>1681133</v>
      </c>
      <c r="AU20" s="114">
        <f t="shared" si="12"/>
        <v>-0.13627000362255692</v>
      </c>
      <c r="AV20" s="18">
        <v>174106</v>
      </c>
      <c r="AW20" s="12">
        <v>713884</v>
      </c>
      <c r="AX20" s="111">
        <f t="shared" si="13"/>
        <v>-0.75611443876035889</v>
      </c>
      <c r="AY20" s="18">
        <v>281600</v>
      </c>
      <c r="AZ20" s="12">
        <v>274500</v>
      </c>
      <c r="BA20" s="125">
        <f t="shared" si="14"/>
        <v>2.5865209471766848E-2</v>
      </c>
      <c r="BB20" s="18">
        <v>1469345</v>
      </c>
      <c r="BC20" s="12">
        <v>1410930</v>
      </c>
      <c r="BD20" s="110">
        <f t="shared" si="15"/>
        <v>4.140177046345328E-2</v>
      </c>
      <c r="BE20" s="17">
        <f t="shared" si="21"/>
        <v>5028685</v>
      </c>
      <c r="BF20" s="12">
        <v>5751030</v>
      </c>
      <c r="BG20" s="111">
        <f t="shared" si="17"/>
        <v>-0.12560271812179735</v>
      </c>
      <c r="BH20" s="18">
        <v>12263644</v>
      </c>
      <c r="BI20" s="12">
        <v>13515533</v>
      </c>
      <c r="BJ20" s="114">
        <f t="shared" si="18"/>
        <v>-9.2625943793707588E-2</v>
      </c>
    </row>
    <row r="21" spans="1:62" s="10" customFormat="1">
      <c r="A21" s="102" t="s">
        <v>34</v>
      </c>
      <c r="B21" s="18">
        <v>1463573</v>
      </c>
      <c r="C21" s="12">
        <v>1426513</v>
      </c>
      <c r="D21" s="131">
        <f>((B21/C21)-1)</f>
        <v>2.5979433766113669E-2</v>
      </c>
      <c r="E21" s="87">
        <v>929601</v>
      </c>
      <c r="F21" s="20">
        <v>905058</v>
      </c>
      <c r="G21" s="18">
        <v>595140</v>
      </c>
      <c r="H21" s="12">
        <v>729056</v>
      </c>
      <c r="I21" s="112">
        <f>((G21/H21)-1)</f>
        <v>-0.18368410657068868</v>
      </c>
      <c r="J21" s="18">
        <v>1000948</v>
      </c>
      <c r="K21" s="12">
        <v>986495</v>
      </c>
      <c r="L21" s="135">
        <f>((J21/K21)-1)</f>
        <v>1.4650859862442189E-2</v>
      </c>
      <c r="M21" s="87">
        <v>982783</v>
      </c>
      <c r="N21" s="92">
        <v>18165</v>
      </c>
      <c r="O21" s="16">
        <v>964327</v>
      </c>
      <c r="P21" s="20">
        <v>22168</v>
      </c>
      <c r="Q21" s="18">
        <v>0</v>
      </c>
      <c r="R21" s="20">
        <v>0</v>
      </c>
      <c r="S21" s="18">
        <v>3059661</v>
      </c>
      <c r="T21" s="12">
        <v>3142064</v>
      </c>
      <c r="U21" s="115">
        <f>((S21/T21)-1)</f>
        <v>-2.6225754790481726E-2</v>
      </c>
      <c r="V21" s="18">
        <v>1231389</v>
      </c>
      <c r="W21" s="12">
        <v>580779</v>
      </c>
      <c r="X21" s="135">
        <f>((V21/W21)-1)</f>
        <v>1.1202367854209605</v>
      </c>
      <c r="Y21" s="15">
        <f t="shared" si="19"/>
        <v>819087</v>
      </c>
      <c r="Z21" s="12">
        <v>215678</v>
      </c>
      <c r="AA21" s="135">
        <f>((Y21/Z21)-1)</f>
        <v>2.7977308765845379</v>
      </c>
      <c r="AB21" s="16">
        <v>412302</v>
      </c>
      <c r="AC21" s="12">
        <v>365101</v>
      </c>
      <c r="AD21" s="131">
        <f>((AB21/AC21)-1)</f>
        <v>0.12928203428640295</v>
      </c>
      <c r="AE21" s="18">
        <v>20832</v>
      </c>
      <c r="AF21" s="12">
        <v>15038</v>
      </c>
      <c r="AG21" s="126">
        <f>((AE21/AF21)-1)</f>
        <v>0.38529059715387692</v>
      </c>
      <c r="AH21" s="18">
        <v>1252221</v>
      </c>
      <c r="AI21" s="12">
        <v>595817</v>
      </c>
      <c r="AJ21" s="135">
        <f>((AH21/AI21)-1)</f>
        <v>1.1016872630354624</v>
      </c>
      <c r="AK21" s="87">
        <v>9277</v>
      </c>
      <c r="AL21" s="20">
        <v>9180</v>
      </c>
      <c r="AM21" s="18">
        <v>1065227</v>
      </c>
      <c r="AN21" s="12">
        <v>978393</v>
      </c>
      <c r="AO21" s="131">
        <f>((AM21/AN21)-1)</f>
        <v>8.8751657053965038E-2</v>
      </c>
      <c r="AP21" s="18">
        <v>115094</v>
      </c>
      <c r="AQ21" s="12">
        <v>144393</v>
      </c>
      <c r="AR21" s="115">
        <f>((AP21/AQ21)-1)</f>
        <v>-0.20291149847984324</v>
      </c>
      <c r="AS21" s="18">
        <v>1650922</v>
      </c>
      <c r="AT21" s="12">
        <v>1644653</v>
      </c>
      <c r="AU21" s="126">
        <f>((AS21/AT21)-1)</f>
        <v>3.8117463075797442E-3</v>
      </c>
      <c r="AV21" s="18">
        <v>887194</v>
      </c>
      <c r="AW21" s="12">
        <v>1375816</v>
      </c>
      <c r="AX21" s="112">
        <f>((AV21/AW21)-1)</f>
        <v>-0.35515068875489164</v>
      </c>
      <c r="AY21" s="137">
        <v>335238</v>
      </c>
      <c r="AZ21" s="12">
        <v>318067</v>
      </c>
      <c r="BA21" s="126">
        <f>((AY21/AZ21)-1)</f>
        <v>5.3985481046446182E-2</v>
      </c>
      <c r="BB21" s="18">
        <v>995568</v>
      </c>
      <c r="BC21" s="12">
        <v>963952</v>
      </c>
      <c r="BD21" s="131">
        <f>((BB21/BC21)-1)</f>
        <v>3.2798313608976448E-2</v>
      </c>
      <c r="BE21" s="17">
        <f t="shared" si="21"/>
        <v>5049243</v>
      </c>
      <c r="BF21" s="12">
        <v>5425274</v>
      </c>
      <c r="BG21" s="112">
        <f>((BE21/BF21)-1)</f>
        <v>-6.9310969363022057E-2</v>
      </c>
      <c r="BH21" s="18">
        <v>9361125</v>
      </c>
      <c r="BI21" s="12">
        <v>9163155</v>
      </c>
      <c r="BJ21" s="126">
        <f>((BH21/BI21)-1)</f>
        <v>2.1605003953332647E-2</v>
      </c>
    </row>
    <row r="22" spans="1:62" s="10" customFormat="1">
      <c r="A22" s="103" t="s">
        <v>35</v>
      </c>
      <c r="B22" s="26">
        <f>SUM(B17:B21)</f>
        <v>7334092</v>
      </c>
      <c r="C22" s="13">
        <v>7173824</v>
      </c>
      <c r="D22" s="132">
        <f>((B22/C22)-1)</f>
        <v>2.2340665173832042E-2</v>
      </c>
      <c r="E22" s="88">
        <f>SUM(E17:E21)</f>
        <v>4435723</v>
      </c>
      <c r="F22" s="79">
        <v>4376495</v>
      </c>
      <c r="G22" s="26">
        <f>SUM(G17:G21)</f>
        <v>5628387</v>
      </c>
      <c r="H22" s="13">
        <v>6749388</v>
      </c>
      <c r="I22" s="120">
        <f>((G22/H22)-1)</f>
        <v>-0.16608928098369813</v>
      </c>
      <c r="J22" s="26">
        <f>SUM(J17:J21)</f>
        <v>5292189</v>
      </c>
      <c r="K22" s="13">
        <v>5199459</v>
      </c>
      <c r="L22" s="136">
        <f>((J22/K22)-1)</f>
        <v>1.7834547786606203E-2</v>
      </c>
      <c r="M22" s="88">
        <f>SUM(M17:M21)</f>
        <v>5163309</v>
      </c>
      <c r="N22" s="93">
        <f>SUM(N17:N21)</f>
        <v>128778</v>
      </c>
      <c r="O22" s="27">
        <v>5046649</v>
      </c>
      <c r="P22" s="79">
        <v>152741</v>
      </c>
      <c r="Q22" s="26">
        <f>SUM(Q17:Q21)</f>
        <v>102</v>
      </c>
      <c r="R22" s="79">
        <v>69</v>
      </c>
      <c r="S22" s="26">
        <f>SUM(S17:S21)</f>
        <v>18254668</v>
      </c>
      <c r="T22" s="13">
        <v>19122671</v>
      </c>
      <c r="U22" s="117">
        <f>((S22/T22)-1)</f>
        <v>-4.5391305430083517E-2</v>
      </c>
      <c r="V22" s="26">
        <f>SUM(V17:V21)</f>
        <v>6208069</v>
      </c>
      <c r="W22" s="13">
        <v>6065450</v>
      </c>
      <c r="X22" s="136">
        <f>((V22/W22)-1)</f>
        <v>2.3513341961437284E-2</v>
      </c>
      <c r="Y22" s="27">
        <f>SUM(Y17:Y21)</f>
        <v>3312769</v>
      </c>
      <c r="Z22" s="13">
        <v>3368173</v>
      </c>
      <c r="AA22" s="123">
        <f>((Y22/Z22)-1)</f>
        <v>-1.6449273834805989E-2</v>
      </c>
      <c r="AB22" s="27">
        <f>SUM(AB17:AB21)</f>
        <v>2895300</v>
      </c>
      <c r="AC22" s="13">
        <v>2697277</v>
      </c>
      <c r="AD22" s="132">
        <f>((AB22/AC22)-1)</f>
        <v>7.3415893139636701E-2</v>
      </c>
      <c r="AE22" s="26">
        <f>SUM(AE17:AE21)</f>
        <v>80070</v>
      </c>
      <c r="AF22" s="13">
        <v>24182</v>
      </c>
      <c r="AG22" s="128">
        <f>((AE22/AF22)-1)</f>
        <v>2.3111405177404682</v>
      </c>
      <c r="AH22" s="26">
        <f>SUM(AH17:AH21)</f>
        <v>6288139</v>
      </c>
      <c r="AI22" s="13">
        <v>6089632</v>
      </c>
      <c r="AJ22" s="136">
        <f>((AH22/AI22)-1)</f>
        <v>3.259753627148565E-2</v>
      </c>
      <c r="AK22" s="88">
        <f>SUM(AK17:AK21)</f>
        <v>79940</v>
      </c>
      <c r="AL22" s="79">
        <v>68462</v>
      </c>
      <c r="AM22" s="26">
        <f>SUM(AM17:AM21)</f>
        <v>6502158</v>
      </c>
      <c r="AN22" s="13">
        <v>6082136</v>
      </c>
      <c r="AO22" s="132">
        <f>((AM22/AN22)-1)</f>
        <v>6.9058304516702584E-2</v>
      </c>
      <c r="AP22" s="26">
        <f>SUM(AP17:AP21)</f>
        <v>819828</v>
      </c>
      <c r="AQ22" s="13">
        <v>1102799</v>
      </c>
      <c r="AR22" s="117">
        <f>((AP22/AQ22)-1)</f>
        <v>-0.25659344993965361</v>
      </c>
      <c r="AS22" s="26">
        <f>SUM(AS17:AS21)</f>
        <v>6988119</v>
      </c>
      <c r="AT22" s="13">
        <v>7298474</v>
      </c>
      <c r="AU22" s="117">
        <f>((AS22/AT22)-1)</f>
        <v>-4.2523272673164247E-2</v>
      </c>
      <c r="AV22" s="26">
        <f>SUM(AV17:AV21)</f>
        <v>1991839</v>
      </c>
      <c r="AW22" s="13">
        <v>3928434</v>
      </c>
      <c r="AX22" s="120">
        <f>((AV22/AW22)-1)</f>
        <v>-0.49296869948686928</v>
      </c>
      <c r="AY22" s="26">
        <f>SUM(AY17:AY21)</f>
        <v>1458507</v>
      </c>
      <c r="AZ22" s="13">
        <v>1497800</v>
      </c>
      <c r="BA22" s="117">
        <f>((AY22/AZ22)-1)</f>
        <v>-2.6233809587394852E-2</v>
      </c>
      <c r="BB22" s="26">
        <f>SUM(BB17:BB21)</f>
        <v>5156039</v>
      </c>
      <c r="BC22" s="13">
        <v>4965671</v>
      </c>
      <c r="BD22" s="132">
        <f>((BB22/BC22)-1)</f>
        <v>3.8336812889939731E-2</v>
      </c>
      <c r="BE22" s="26">
        <f>SUM(BE17:BE21)</f>
        <v>22916490</v>
      </c>
      <c r="BF22" s="13">
        <v>24875314</v>
      </c>
      <c r="BG22" s="120">
        <f>((BE22/BF22)-1)</f>
        <v>-7.87456994512713E-2</v>
      </c>
      <c r="BH22" s="26">
        <f>SUM(BH17:BH21)</f>
        <v>47459297</v>
      </c>
      <c r="BI22" s="13">
        <v>50087617</v>
      </c>
      <c r="BJ22" s="117">
        <f>((BH22/BI22)-1)</f>
        <v>-5.2474446927670781E-2</v>
      </c>
    </row>
    <row r="23" spans="1:62" s="10" customFormat="1" ht="15" thickBot="1">
      <c r="A23" s="104" t="s">
        <v>36</v>
      </c>
      <c r="B23" s="28">
        <f>B16+B22</f>
        <v>71132826</v>
      </c>
      <c r="C23" s="29">
        <v>69818721</v>
      </c>
      <c r="D23" s="133">
        <f>((B23/C23)-1)</f>
        <v>1.8821671052954514E-2</v>
      </c>
      <c r="E23" s="89">
        <f>E16+E22</f>
        <v>45673930</v>
      </c>
      <c r="F23" s="80">
        <v>45025119</v>
      </c>
      <c r="G23" s="28">
        <f>G16+G22</f>
        <v>92883867</v>
      </c>
      <c r="H23" s="29">
        <v>104914506</v>
      </c>
      <c r="I23" s="121">
        <f>((G23/H23)-1)</f>
        <v>-0.11467088259463376</v>
      </c>
      <c r="J23" s="28">
        <f>J16+J22</f>
        <v>60809498</v>
      </c>
      <c r="K23" s="29">
        <v>61074336</v>
      </c>
      <c r="L23" s="124">
        <f>((J23/K23)-1)</f>
        <v>-4.3363222156029835E-3</v>
      </c>
      <c r="M23" s="89">
        <f>M16+M22</f>
        <v>58561574</v>
      </c>
      <c r="N23" s="94">
        <f>N16+N22</f>
        <v>2246607</v>
      </c>
      <c r="O23" s="30">
        <v>58541147</v>
      </c>
      <c r="P23" s="80">
        <v>2531370</v>
      </c>
      <c r="Q23" s="28">
        <f>Q16+Q22</f>
        <v>1317</v>
      </c>
      <c r="R23" s="80">
        <v>1819</v>
      </c>
      <c r="S23" s="28">
        <f>S16+S22</f>
        <v>224826191</v>
      </c>
      <c r="T23" s="29">
        <v>235807563</v>
      </c>
      <c r="U23" s="118">
        <f>((S23/T23)-1)</f>
        <v>-4.6569210335293598E-2</v>
      </c>
      <c r="V23" s="28">
        <f>V16+V22</f>
        <v>62013226</v>
      </c>
      <c r="W23" s="29">
        <v>74823263</v>
      </c>
      <c r="X23" s="124">
        <f>((V23/W23)-1)</f>
        <v>-0.17120393426306468</v>
      </c>
      <c r="Y23" s="30">
        <f>Y16+Y22</f>
        <v>32737299</v>
      </c>
      <c r="Z23" s="29">
        <v>37178200</v>
      </c>
      <c r="AA23" s="124">
        <f>((Y23/Z23)-1)</f>
        <v>-0.11944905885707213</v>
      </c>
      <c r="AB23" s="30">
        <f>AB16+AB22</f>
        <v>29275927</v>
      </c>
      <c r="AC23" s="29">
        <v>37645063</v>
      </c>
      <c r="AD23" s="121">
        <f>((AB23/AC23)-1)</f>
        <v>-0.22231696092526132</v>
      </c>
      <c r="AE23" s="28">
        <f>AE16+AE22</f>
        <v>649497</v>
      </c>
      <c r="AF23" s="29">
        <v>389694</v>
      </c>
      <c r="AG23" s="129">
        <f>((AE23/AF23)-1)</f>
        <v>0.66668462947851381</v>
      </c>
      <c r="AH23" s="28">
        <f>AH16+AH22</f>
        <v>62662723</v>
      </c>
      <c r="AI23" s="29">
        <v>75212957</v>
      </c>
      <c r="AJ23" s="124">
        <f>((AH23/AI23)-1)</f>
        <v>-0.1668626590495571</v>
      </c>
      <c r="AK23" s="89">
        <f>AK16+AK22</f>
        <v>854619</v>
      </c>
      <c r="AL23" s="80">
        <v>925916</v>
      </c>
      <c r="AM23" s="28">
        <f>AM16+AM22</f>
        <v>69021015</v>
      </c>
      <c r="AN23" s="29">
        <v>66009495</v>
      </c>
      <c r="AO23" s="133">
        <f>((AM23/AN23)-1)</f>
        <v>4.5622527486386621E-2</v>
      </c>
      <c r="AP23" s="28">
        <f>AP16+AP22</f>
        <v>8730119</v>
      </c>
      <c r="AQ23" s="29">
        <v>10929466</v>
      </c>
      <c r="AR23" s="118">
        <f>((AP23/AQ23)-1)</f>
        <v>-0.2012309659044641</v>
      </c>
      <c r="AS23" s="28">
        <f>AS16+AS22</f>
        <v>63814947</v>
      </c>
      <c r="AT23" s="29">
        <v>62138143</v>
      </c>
      <c r="AU23" s="129">
        <f>((AS23/AT23)-1)</f>
        <v>2.6985099957042458E-2</v>
      </c>
      <c r="AV23" s="28">
        <f>AV16+AV22</f>
        <v>16033581</v>
      </c>
      <c r="AW23" s="29">
        <v>18904851</v>
      </c>
      <c r="AX23" s="121">
        <f>((AV23/AW23)-1)</f>
        <v>-0.15188006506901319</v>
      </c>
      <c r="AY23" s="28">
        <f>AY16+AY22</f>
        <v>13331394</v>
      </c>
      <c r="AZ23" s="29">
        <v>14106575</v>
      </c>
      <c r="BA23" s="118">
        <f>((AY23/AZ23)-1)</f>
        <v>-5.4951751222390932E-2</v>
      </c>
      <c r="BB23" s="28">
        <f>BB16+BB22</f>
        <v>43931431</v>
      </c>
      <c r="BC23" s="29">
        <v>43068799</v>
      </c>
      <c r="BD23" s="133">
        <f>((BB23/BC23)-1)</f>
        <v>2.0029163107148529E-2</v>
      </c>
      <c r="BE23" s="28">
        <f>BE16+BE22</f>
        <v>214862487</v>
      </c>
      <c r="BF23" s="29">
        <v>215157329</v>
      </c>
      <c r="BG23" s="121">
        <f>((BE23/BF23)-1)</f>
        <v>-1.3703553644691668E-3</v>
      </c>
      <c r="BH23" s="28">
        <f>BH16+BH22</f>
        <v>502351401</v>
      </c>
      <c r="BI23" s="29">
        <v>526177849</v>
      </c>
      <c r="BJ23" s="118">
        <f>((BH23/BI23)-1)</f>
        <v>-4.5282119050207292E-2</v>
      </c>
    </row>
    <row r="24" spans="1:62">
      <c r="G24" s="22"/>
      <c r="H24" s="22"/>
      <c r="I24" s="22"/>
    </row>
    <row r="25" spans="1:62">
      <c r="V25" t="s">
        <v>81</v>
      </c>
    </row>
    <row r="26" spans="1:62">
      <c r="V26" t="s">
        <v>82</v>
      </c>
    </row>
    <row r="27" spans="1:62">
      <c r="O27" s="21"/>
    </row>
    <row r="28" spans="1:62">
      <c r="O28" s="21"/>
    </row>
  </sheetData>
  <mergeCells count="70">
    <mergeCell ref="J4:J5"/>
    <mergeCell ref="K4:K5"/>
    <mergeCell ref="L4:L5"/>
    <mergeCell ref="B3:F3"/>
    <mergeCell ref="M3:P3"/>
    <mergeCell ref="C4:C5"/>
    <mergeCell ref="B4:B5"/>
    <mergeCell ref="Q3:R3"/>
    <mergeCell ref="J3:L3"/>
    <mergeCell ref="G3:I3"/>
    <mergeCell ref="AP3:AR3"/>
    <mergeCell ref="AS3:AU3"/>
    <mergeCell ref="AE3:AG3"/>
    <mergeCell ref="AH3:AL3"/>
    <mergeCell ref="AM3:AO3"/>
    <mergeCell ref="AV3:AX3"/>
    <mergeCell ref="AY3:BA3"/>
    <mergeCell ref="BB3:BD3"/>
    <mergeCell ref="E4:F4"/>
    <mergeCell ref="D4:D5"/>
    <mergeCell ref="I4:I5"/>
    <mergeCell ref="H4:H5"/>
    <mergeCell ref="G4:G5"/>
    <mergeCell ref="O4:P4"/>
    <mergeCell ref="M4:N4"/>
    <mergeCell ref="S3:U3"/>
    <mergeCell ref="S4:S5"/>
    <mergeCell ref="T4:T5"/>
    <mergeCell ref="U4:U5"/>
    <mergeCell ref="V3:AD3"/>
    <mergeCell ref="Y4:AA4"/>
    <mergeCell ref="AB4:AD4"/>
    <mergeCell ref="R4:R5"/>
    <mergeCell ref="Q4:Q5"/>
    <mergeCell ref="AN4:AN5"/>
    <mergeCell ref="V4:V5"/>
    <mergeCell ref="W4:W5"/>
    <mergeCell ref="X4:X5"/>
    <mergeCell ref="AE4:AE5"/>
    <mergeCell ref="AF4:AF5"/>
    <mergeCell ref="AG4:AG5"/>
    <mergeCell ref="AH4:AH5"/>
    <mergeCell ref="AI4:AI5"/>
    <mergeCell ref="AJ4:AJ5"/>
    <mergeCell ref="AM4:AM5"/>
    <mergeCell ref="AK4:AL4"/>
    <mergeCell ref="AZ4:AZ5"/>
    <mergeCell ref="AO4:AO5"/>
    <mergeCell ref="AP4:AP5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BA4:BA5"/>
    <mergeCell ref="BB4:BB5"/>
    <mergeCell ref="BC4:BC5"/>
    <mergeCell ref="BD4:BD5"/>
    <mergeCell ref="BE4:BE5"/>
    <mergeCell ref="BH3:BJ3"/>
    <mergeCell ref="BG4:BG5"/>
    <mergeCell ref="BH4:BH5"/>
    <mergeCell ref="BI4:BI5"/>
    <mergeCell ref="BJ4:BJ5"/>
    <mergeCell ref="BE3:BG3"/>
    <mergeCell ref="BF4:BF5"/>
  </mergeCells>
  <phoneticPr fontId="3"/>
  <printOptions horizontalCentered="1"/>
  <pageMargins left="0.19685039370078741" right="0.19685039370078741" top="0.59055118110236227" bottom="0.59055118110236227" header="0.39370078740157483" footer="0.59055118110236227"/>
  <pageSetup paperSize="9" fitToWidth="0" orientation="landscape" r:id="rId1"/>
  <colBreaks count="5" manualBreakCount="5">
    <brk id="12" max="26" man="1"/>
    <brk id="21" max="26" man="1"/>
    <brk id="33" max="26" man="1"/>
    <brk id="44" max="26" man="1"/>
    <brk id="53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5"/>
  <sheetViews>
    <sheetView view="pageBreakPreview" zoomScaleNormal="100" zoomScaleSheetLayoutView="100" workbookViewId="0">
      <pane xSplit="1" topLeftCell="B1" activePane="topRight" state="frozen"/>
      <selection pane="topRight" activeCell="I38" sqref="I38"/>
    </sheetView>
  </sheetViews>
  <sheetFormatPr defaultRowHeight="14.25"/>
  <cols>
    <col min="1" max="1" width="9.5" customWidth="1"/>
    <col min="2" max="3" width="11.625" customWidth="1"/>
    <col min="4" max="4" width="6.5" bestFit="1" customWidth="1"/>
    <col min="5" max="6" width="11.625" bestFit="1" customWidth="1"/>
    <col min="7" max="7" width="7.5" bestFit="1" customWidth="1"/>
    <col min="8" max="9" width="12.625" customWidth="1"/>
    <col min="10" max="10" width="6.5" bestFit="1" customWidth="1"/>
    <col min="11" max="12" width="11.625" bestFit="1" customWidth="1"/>
    <col min="13" max="13" width="7.5" bestFit="1" customWidth="1"/>
    <col min="14" max="15" width="11.625" customWidth="1"/>
    <col min="16" max="16" width="7.5" bestFit="1" customWidth="1"/>
    <col min="17" max="18" width="11.625" customWidth="1"/>
    <col min="19" max="19" width="7.5" bestFit="1" customWidth="1"/>
    <col min="20" max="21" width="11.625" customWidth="1"/>
    <col min="22" max="22" width="7.5" bestFit="1" customWidth="1"/>
    <col min="23" max="24" width="11.625" customWidth="1"/>
    <col min="25" max="25" width="7.5" bestFit="1" customWidth="1"/>
    <col min="26" max="27" width="11.625" customWidth="1"/>
    <col min="28" max="28" width="7.5" bestFit="1" customWidth="1"/>
    <col min="29" max="30" width="11.625" customWidth="1"/>
    <col min="31" max="31" width="7.5" bestFit="1" customWidth="1"/>
    <col min="32" max="33" width="11.625" customWidth="1"/>
    <col min="34" max="34" width="8.5" bestFit="1" customWidth="1"/>
    <col min="35" max="36" width="11.625" customWidth="1"/>
    <col min="37" max="37" width="7.5" bestFit="1" customWidth="1"/>
    <col min="38" max="39" width="11.625" customWidth="1"/>
    <col min="40" max="40" width="6.625" customWidth="1"/>
    <col min="41" max="42" width="12.625" customWidth="1"/>
    <col min="43" max="43" width="7.5" bestFit="1" customWidth="1"/>
  </cols>
  <sheetData>
    <row r="1" spans="1:43">
      <c r="B1" s="99" t="s">
        <v>96</v>
      </c>
    </row>
    <row r="2" spans="1:43" ht="15" thickBot="1">
      <c r="B2" s="1"/>
      <c r="C2" s="1"/>
      <c r="D2" s="1"/>
      <c r="E2" s="1"/>
      <c r="F2" s="1"/>
      <c r="G2" s="1"/>
      <c r="L2" t="s">
        <v>124</v>
      </c>
      <c r="X2" t="s">
        <v>124</v>
      </c>
      <c r="AJ2" t="s">
        <v>124</v>
      </c>
      <c r="AP2" t="s">
        <v>124</v>
      </c>
    </row>
    <row r="3" spans="1:43">
      <c r="B3" s="336" t="s">
        <v>83</v>
      </c>
      <c r="C3" s="288"/>
      <c r="D3" s="289"/>
      <c r="E3" s="336" t="s">
        <v>84</v>
      </c>
      <c r="F3" s="288"/>
      <c r="G3" s="289"/>
      <c r="H3" s="336" t="s">
        <v>85</v>
      </c>
      <c r="I3" s="288"/>
      <c r="J3" s="289"/>
      <c r="K3" s="336" t="s">
        <v>86</v>
      </c>
      <c r="L3" s="288"/>
      <c r="M3" s="289"/>
      <c r="N3" s="336" t="s">
        <v>87</v>
      </c>
      <c r="O3" s="288"/>
      <c r="P3" s="289"/>
      <c r="Q3" s="336" t="s">
        <v>88</v>
      </c>
      <c r="R3" s="288"/>
      <c r="S3" s="289"/>
      <c r="T3" s="336" t="s">
        <v>89</v>
      </c>
      <c r="U3" s="288"/>
      <c r="V3" s="289"/>
      <c r="W3" s="336" t="s">
        <v>90</v>
      </c>
      <c r="X3" s="288"/>
      <c r="Y3" s="289"/>
      <c r="Z3" s="336" t="s">
        <v>91</v>
      </c>
      <c r="AA3" s="288"/>
      <c r="AB3" s="289"/>
      <c r="AC3" s="336" t="s">
        <v>92</v>
      </c>
      <c r="AD3" s="288"/>
      <c r="AE3" s="289"/>
      <c r="AF3" s="336" t="s">
        <v>93</v>
      </c>
      <c r="AG3" s="288"/>
      <c r="AH3" s="289"/>
      <c r="AI3" s="336" t="s">
        <v>94</v>
      </c>
      <c r="AJ3" s="288"/>
      <c r="AK3" s="289"/>
      <c r="AL3" s="336" t="s">
        <v>95</v>
      </c>
      <c r="AM3" s="288"/>
      <c r="AN3" s="289"/>
      <c r="AO3" s="336" t="s">
        <v>73</v>
      </c>
      <c r="AP3" s="288"/>
      <c r="AQ3" s="289"/>
    </row>
    <row r="4" spans="1:43">
      <c r="B4" s="337"/>
      <c r="C4" s="338"/>
      <c r="D4" s="339"/>
      <c r="E4" s="337"/>
      <c r="F4" s="338"/>
      <c r="G4" s="339"/>
      <c r="H4" s="337"/>
      <c r="I4" s="338"/>
      <c r="J4" s="339"/>
      <c r="K4" s="337"/>
      <c r="L4" s="338"/>
      <c r="M4" s="339"/>
      <c r="N4" s="337"/>
      <c r="O4" s="338"/>
      <c r="P4" s="339"/>
      <c r="Q4" s="337"/>
      <c r="R4" s="338"/>
      <c r="S4" s="339"/>
      <c r="T4" s="337"/>
      <c r="U4" s="338"/>
      <c r="V4" s="339"/>
      <c r="W4" s="337"/>
      <c r="X4" s="338"/>
      <c r="Y4" s="339"/>
      <c r="Z4" s="337"/>
      <c r="AA4" s="338"/>
      <c r="AB4" s="339"/>
      <c r="AC4" s="337"/>
      <c r="AD4" s="338"/>
      <c r="AE4" s="339"/>
      <c r="AF4" s="337"/>
      <c r="AG4" s="338"/>
      <c r="AH4" s="339"/>
      <c r="AI4" s="337"/>
      <c r="AJ4" s="338"/>
      <c r="AK4" s="339"/>
      <c r="AL4" s="337"/>
      <c r="AM4" s="338"/>
      <c r="AN4" s="339"/>
      <c r="AO4" s="337"/>
      <c r="AP4" s="338"/>
      <c r="AQ4" s="339"/>
    </row>
    <row r="5" spans="1:43">
      <c r="B5" s="334" t="s">
        <v>99</v>
      </c>
      <c r="C5" s="333" t="s">
        <v>106</v>
      </c>
      <c r="D5" s="332" t="s">
        <v>55</v>
      </c>
      <c r="E5" s="334" t="s">
        <v>98</v>
      </c>
      <c r="F5" s="333" t="s">
        <v>18</v>
      </c>
      <c r="G5" s="332" t="s">
        <v>55</v>
      </c>
      <c r="H5" s="334" t="s">
        <v>98</v>
      </c>
      <c r="I5" s="333" t="s">
        <v>18</v>
      </c>
      <c r="J5" s="332" t="s">
        <v>55</v>
      </c>
      <c r="K5" s="334" t="s">
        <v>98</v>
      </c>
      <c r="L5" s="333" t="s">
        <v>18</v>
      </c>
      <c r="M5" s="332" t="s">
        <v>55</v>
      </c>
      <c r="N5" s="334" t="s">
        <v>98</v>
      </c>
      <c r="O5" s="333" t="s">
        <v>18</v>
      </c>
      <c r="P5" s="332" t="s">
        <v>55</v>
      </c>
      <c r="Q5" s="334" t="s">
        <v>98</v>
      </c>
      <c r="R5" s="333" t="s">
        <v>18</v>
      </c>
      <c r="S5" s="332" t="s">
        <v>55</v>
      </c>
      <c r="T5" s="334" t="s">
        <v>98</v>
      </c>
      <c r="U5" s="333" t="s">
        <v>18</v>
      </c>
      <c r="V5" s="335" t="s">
        <v>55</v>
      </c>
      <c r="W5" s="334" t="s">
        <v>98</v>
      </c>
      <c r="X5" s="333" t="s">
        <v>18</v>
      </c>
      <c r="Y5" s="332" t="s">
        <v>55</v>
      </c>
      <c r="Z5" s="334" t="s">
        <v>98</v>
      </c>
      <c r="AA5" s="333" t="s">
        <v>18</v>
      </c>
      <c r="AB5" s="332" t="s">
        <v>55</v>
      </c>
      <c r="AC5" s="334" t="s">
        <v>98</v>
      </c>
      <c r="AD5" s="333" t="s">
        <v>18</v>
      </c>
      <c r="AE5" s="332" t="s">
        <v>55</v>
      </c>
      <c r="AF5" s="334" t="s">
        <v>98</v>
      </c>
      <c r="AG5" s="333" t="s">
        <v>18</v>
      </c>
      <c r="AH5" s="332" t="s">
        <v>55</v>
      </c>
      <c r="AI5" s="334" t="s">
        <v>98</v>
      </c>
      <c r="AJ5" s="333" t="s">
        <v>18</v>
      </c>
      <c r="AK5" s="332" t="s">
        <v>55</v>
      </c>
      <c r="AL5" s="334" t="s">
        <v>98</v>
      </c>
      <c r="AM5" s="333" t="s">
        <v>18</v>
      </c>
      <c r="AN5" s="332" t="s">
        <v>55</v>
      </c>
      <c r="AO5" s="334" t="s">
        <v>98</v>
      </c>
      <c r="AP5" s="333" t="s">
        <v>18</v>
      </c>
      <c r="AQ5" s="332" t="s">
        <v>55</v>
      </c>
    </row>
    <row r="6" spans="1:43">
      <c r="B6" s="334"/>
      <c r="C6" s="333"/>
      <c r="D6" s="332"/>
      <c r="E6" s="334"/>
      <c r="F6" s="333"/>
      <c r="G6" s="332"/>
      <c r="H6" s="334"/>
      <c r="I6" s="333"/>
      <c r="J6" s="332"/>
      <c r="K6" s="334"/>
      <c r="L6" s="333"/>
      <c r="M6" s="332"/>
      <c r="N6" s="334"/>
      <c r="O6" s="333"/>
      <c r="P6" s="332"/>
      <c r="Q6" s="334"/>
      <c r="R6" s="333"/>
      <c r="S6" s="332"/>
      <c r="T6" s="334"/>
      <c r="U6" s="333"/>
      <c r="V6" s="335"/>
      <c r="W6" s="334"/>
      <c r="X6" s="333"/>
      <c r="Y6" s="332"/>
      <c r="Z6" s="334"/>
      <c r="AA6" s="333"/>
      <c r="AB6" s="332"/>
      <c r="AC6" s="334"/>
      <c r="AD6" s="333"/>
      <c r="AE6" s="332"/>
      <c r="AF6" s="334"/>
      <c r="AG6" s="333"/>
      <c r="AH6" s="332"/>
      <c r="AI6" s="334"/>
      <c r="AJ6" s="333"/>
      <c r="AK6" s="332"/>
      <c r="AL6" s="334"/>
      <c r="AM6" s="333"/>
      <c r="AN6" s="332"/>
      <c r="AO6" s="334"/>
      <c r="AP6" s="333"/>
      <c r="AQ6" s="332"/>
    </row>
    <row r="7" spans="1:43">
      <c r="A7" s="100" t="s">
        <v>19</v>
      </c>
      <c r="B7" s="17">
        <v>719641</v>
      </c>
      <c r="C7" s="11">
        <v>708405</v>
      </c>
      <c r="D7" s="110">
        <f>((B7/C7)-1)</f>
        <v>1.5860983476965851E-2</v>
      </c>
      <c r="E7" s="17">
        <v>26305181</v>
      </c>
      <c r="F7" s="11">
        <v>19328016</v>
      </c>
      <c r="G7" s="125">
        <f>((E7/F7)-1)</f>
        <v>0.36098712873582062</v>
      </c>
      <c r="H7" s="140">
        <v>66143399</v>
      </c>
      <c r="I7" s="141">
        <v>68672793</v>
      </c>
      <c r="J7" s="111">
        <f>((H7/I7)-1)</f>
        <v>-3.6832548808667265E-2</v>
      </c>
      <c r="K7" s="140">
        <v>13289943</v>
      </c>
      <c r="L7" s="141">
        <v>15657782</v>
      </c>
      <c r="M7" s="114">
        <f>((K7/L7)-1)</f>
        <v>-0.1512244199082603</v>
      </c>
      <c r="N7" s="140">
        <v>622304</v>
      </c>
      <c r="O7" s="141">
        <v>670446</v>
      </c>
      <c r="P7" s="111">
        <f>((N7/O7)-1)</f>
        <v>-7.1805932170525333E-2</v>
      </c>
      <c r="Q7" s="17">
        <v>4737848</v>
      </c>
      <c r="R7" s="11">
        <v>4606156</v>
      </c>
      <c r="S7" s="125">
        <f>((Q7/R7)-1)</f>
        <v>2.859043419284979E-2</v>
      </c>
      <c r="T7" s="140">
        <v>4832115</v>
      </c>
      <c r="U7" s="141">
        <v>4445518</v>
      </c>
      <c r="V7" s="110">
        <f>((T7/U7)-1)</f>
        <v>8.6963319010292972E-2</v>
      </c>
      <c r="W7" s="140">
        <v>22390490</v>
      </c>
      <c r="X7" s="11">
        <v>24942439</v>
      </c>
      <c r="Y7" s="114">
        <f>((W7/X7)-1)</f>
        <v>-0.10231353076577632</v>
      </c>
      <c r="Z7" s="140">
        <v>4855907</v>
      </c>
      <c r="AA7" s="141">
        <v>4489176</v>
      </c>
      <c r="AB7" s="125">
        <f>((Z7/AA7)-1)</f>
        <v>8.1692274929742181E-2</v>
      </c>
      <c r="AC7" s="140">
        <v>19410910</v>
      </c>
      <c r="AD7" s="141">
        <v>28275176</v>
      </c>
      <c r="AE7" s="111">
        <f>((AC7/AD7)-1)</f>
        <v>-0.31349994072539111</v>
      </c>
      <c r="AF7" s="17">
        <v>133278</v>
      </c>
      <c r="AG7" s="11">
        <v>81762</v>
      </c>
      <c r="AH7" s="125">
        <f>((AF7/AG7)-1)</f>
        <v>0.63007264988625522</v>
      </c>
      <c r="AI7" s="96">
        <v>22085832</v>
      </c>
      <c r="AJ7" s="11">
        <v>21624490</v>
      </c>
      <c r="AK7" s="125">
        <f t="shared" ref="AK7" si="0">((AI7/AJ7)-1)</f>
        <v>2.133423724675132E-2</v>
      </c>
      <c r="AL7" s="14">
        <v>0</v>
      </c>
      <c r="AM7" s="3">
        <v>0</v>
      </c>
      <c r="AN7" s="82" t="s">
        <v>118</v>
      </c>
      <c r="AO7" s="17">
        <v>185526848</v>
      </c>
      <c r="AP7" s="11">
        <v>193502159</v>
      </c>
      <c r="AQ7" s="114">
        <f>((AO7/AP7)-1)</f>
        <v>-4.1215617651067182E-2</v>
      </c>
    </row>
    <row r="8" spans="1:43">
      <c r="A8" s="100" t="s">
        <v>20</v>
      </c>
      <c r="B8" s="17">
        <v>424344</v>
      </c>
      <c r="C8" s="11">
        <v>401766</v>
      </c>
      <c r="D8" s="110">
        <f t="shared" ref="D8:D21" si="1">((B8/C8)-1)</f>
        <v>5.6196890727438387E-2</v>
      </c>
      <c r="E8" s="17">
        <v>7228542</v>
      </c>
      <c r="F8" s="11">
        <v>8006752</v>
      </c>
      <c r="G8" s="114">
        <f t="shared" ref="G8:G21" si="2">((E8/F8)-1)</f>
        <v>-9.7194218079940553E-2</v>
      </c>
      <c r="H8" s="140">
        <v>24382062</v>
      </c>
      <c r="I8" s="141">
        <v>26285397</v>
      </c>
      <c r="J8" s="111">
        <f t="shared" ref="J8:J21" si="3">((H8/I8)-1)</f>
        <v>-7.2410357735894215E-2</v>
      </c>
      <c r="K8" s="140">
        <v>6155475</v>
      </c>
      <c r="L8" s="141">
        <v>6568302</v>
      </c>
      <c r="M8" s="114">
        <f t="shared" ref="M8:M21" si="4">((K8/L8)-1)</f>
        <v>-6.2851403604767264E-2</v>
      </c>
      <c r="N8" s="140">
        <v>189652</v>
      </c>
      <c r="O8" s="141">
        <v>160013</v>
      </c>
      <c r="P8" s="110">
        <f t="shared" ref="P8:P21" si="5">((N8/O8)-1)</f>
        <v>0.18522870016811144</v>
      </c>
      <c r="Q8" s="17">
        <v>1191520</v>
      </c>
      <c r="R8" s="11">
        <v>997312</v>
      </c>
      <c r="S8" s="125">
        <f t="shared" ref="S8:S21" si="6">((Q8/R8)-1)</f>
        <v>0.19473143810562799</v>
      </c>
      <c r="T8" s="140">
        <v>3965327</v>
      </c>
      <c r="U8" s="141">
        <v>4114508</v>
      </c>
      <c r="V8" s="111">
        <f t="shared" ref="V8:V21" si="7">((T8/U8)-1)</f>
        <v>-3.6257311931341518E-2</v>
      </c>
      <c r="W8" s="140">
        <v>7586588</v>
      </c>
      <c r="X8" s="11">
        <v>7768571</v>
      </c>
      <c r="Y8" s="114">
        <f t="shared" ref="Y8:Y21" si="8">((W8/X8)-1)</f>
        <v>-2.3425543771177448E-2</v>
      </c>
      <c r="Z8" s="140">
        <v>2770099</v>
      </c>
      <c r="AA8" s="141">
        <v>2779248</v>
      </c>
      <c r="AB8" s="114">
        <f t="shared" ref="AB8:AB21" si="9">((Z8/AA8)-1)</f>
        <v>-3.2918976644041864E-3</v>
      </c>
      <c r="AC8" s="140">
        <v>6184097</v>
      </c>
      <c r="AD8" s="141">
        <v>6226319</v>
      </c>
      <c r="AE8" s="111">
        <f t="shared" ref="AE8:AE21" si="10">((AC8/AD8)-1)</f>
        <v>-6.7812137476412904E-3</v>
      </c>
      <c r="AF8" s="17">
        <v>16480</v>
      </c>
      <c r="AG8" s="11">
        <v>6321</v>
      </c>
      <c r="AH8" s="125">
        <f t="shared" ref="AH8:AH15" si="11">((AF8/AG8)-1)</f>
        <v>1.6071824078468597</v>
      </c>
      <c r="AI8" s="96">
        <v>9829397</v>
      </c>
      <c r="AJ8" s="11">
        <v>11352554</v>
      </c>
      <c r="AK8" s="114">
        <f t="shared" ref="AK8" si="12">((AI8/AJ8)-1)</f>
        <v>-0.13416866372095648</v>
      </c>
      <c r="AL8" s="14">
        <v>0</v>
      </c>
      <c r="AM8" s="3">
        <v>0</v>
      </c>
      <c r="AN8" s="82" t="s">
        <v>118</v>
      </c>
      <c r="AO8" s="17">
        <v>69923583</v>
      </c>
      <c r="AP8" s="11">
        <v>74667063</v>
      </c>
      <c r="AQ8" s="114">
        <f t="shared" ref="AQ8:AQ22" si="13">((AO8/AP8)-1)</f>
        <v>-6.3528412788916078E-2</v>
      </c>
    </row>
    <row r="9" spans="1:43">
      <c r="A9" s="100" t="s">
        <v>21</v>
      </c>
      <c r="B9" s="17">
        <v>186349</v>
      </c>
      <c r="C9" s="11">
        <v>186600</v>
      </c>
      <c r="D9" s="111">
        <f t="shared" si="1"/>
        <v>-1.3451232583064909E-3</v>
      </c>
      <c r="E9" s="17">
        <v>3634939</v>
      </c>
      <c r="F9" s="11">
        <v>3135175</v>
      </c>
      <c r="G9" s="125">
        <f t="shared" si="2"/>
        <v>0.15940545583579868</v>
      </c>
      <c r="H9" s="140">
        <v>5977659</v>
      </c>
      <c r="I9" s="141">
        <v>6488657</v>
      </c>
      <c r="J9" s="111">
        <f t="shared" si="3"/>
        <v>-7.8752506104113662E-2</v>
      </c>
      <c r="K9" s="140">
        <v>1463699</v>
      </c>
      <c r="L9" s="141">
        <v>1392359</v>
      </c>
      <c r="M9" s="125">
        <f t="shared" si="4"/>
        <v>5.1236785915126815E-2</v>
      </c>
      <c r="N9" s="140">
        <v>49654</v>
      </c>
      <c r="O9" s="141">
        <v>70774</v>
      </c>
      <c r="P9" s="111">
        <f t="shared" si="5"/>
        <v>-0.2984146720547094</v>
      </c>
      <c r="Q9" s="17">
        <v>894944</v>
      </c>
      <c r="R9" s="11">
        <v>708024</v>
      </c>
      <c r="S9" s="125">
        <f t="shared" si="6"/>
        <v>0.26400235020281793</v>
      </c>
      <c r="T9" s="140">
        <v>1076315</v>
      </c>
      <c r="U9" s="141">
        <v>1228937</v>
      </c>
      <c r="V9" s="111">
        <f t="shared" si="7"/>
        <v>-0.1241902554809563</v>
      </c>
      <c r="W9" s="140">
        <v>2150115</v>
      </c>
      <c r="X9" s="11">
        <v>1924398</v>
      </c>
      <c r="Y9" s="125">
        <f t="shared" si="8"/>
        <v>0.11729226490570044</v>
      </c>
      <c r="Z9" s="140">
        <v>598250</v>
      </c>
      <c r="AA9" s="141">
        <v>582021</v>
      </c>
      <c r="AB9" s="125">
        <f t="shared" si="9"/>
        <v>2.788387360593525E-2</v>
      </c>
      <c r="AC9" s="140">
        <v>2106888</v>
      </c>
      <c r="AD9" s="141">
        <v>1896964</v>
      </c>
      <c r="AE9" s="110">
        <f t="shared" si="10"/>
        <v>0.11066314384458531</v>
      </c>
      <c r="AF9" s="17">
        <v>42954</v>
      </c>
      <c r="AG9" s="11">
        <v>30333</v>
      </c>
      <c r="AH9" s="125">
        <f t="shared" si="11"/>
        <v>0.41608149540104833</v>
      </c>
      <c r="AI9" s="96">
        <v>1644066</v>
      </c>
      <c r="AJ9" s="11">
        <v>1537308</v>
      </c>
      <c r="AK9" s="125">
        <f t="shared" ref="AK9:AK12" si="14">((AI9/AJ9)-1)</f>
        <v>6.9444769688312258E-2</v>
      </c>
      <c r="AL9" s="14">
        <v>0</v>
      </c>
      <c r="AM9" s="3">
        <v>0</v>
      </c>
      <c r="AN9" s="82" t="s">
        <v>118</v>
      </c>
      <c r="AO9" s="17">
        <v>19825832</v>
      </c>
      <c r="AP9" s="11">
        <v>19181550</v>
      </c>
      <c r="AQ9" s="125">
        <f t="shared" si="13"/>
        <v>3.3588630741519854E-2</v>
      </c>
    </row>
    <row r="10" spans="1:43">
      <c r="A10" s="100" t="s">
        <v>22</v>
      </c>
      <c r="B10" s="17">
        <v>198763</v>
      </c>
      <c r="C10" s="11">
        <v>198846</v>
      </c>
      <c r="D10" s="110">
        <f t="shared" si="1"/>
        <v>-4.1740844673765487E-4</v>
      </c>
      <c r="E10" s="17">
        <v>4162507</v>
      </c>
      <c r="F10" s="11">
        <v>4164014</v>
      </c>
      <c r="G10" s="125">
        <f t="shared" si="2"/>
        <v>-3.6191040664124152E-4</v>
      </c>
      <c r="H10" s="140">
        <v>7558469</v>
      </c>
      <c r="I10" s="141">
        <v>7555855</v>
      </c>
      <c r="J10" s="110">
        <f t="shared" si="3"/>
        <v>3.4595687715022194E-4</v>
      </c>
      <c r="K10" s="140">
        <v>2415296</v>
      </c>
      <c r="L10" s="141">
        <v>2511319</v>
      </c>
      <c r="M10" s="114">
        <f t="shared" si="4"/>
        <v>-3.8236082313716446E-2</v>
      </c>
      <c r="N10" s="140">
        <v>49163</v>
      </c>
      <c r="O10" s="141">
        <v>54418</v>
      </c>
      <c r="P10" s="111">
        <f t="shared" si="5"/>
        <v>-9.6567312286375828E-2</v>
      </c>
      <c r="Q10" s="17">
        <v>1191660</v>
      </c>
      <c r="R10" s="11">
        <v>1123727</v>
      </c>
      <c r="S10" s="125">
        <f t="shared" si="6"/>
        <v>6.0453295150868502E-2</v>
      </c>
      <c r="T10" s="140">
        <v>1383328</v>
      </c>
      <c r="U10" s="141">
        <v>1321727</v>
      </c>
      <c r="V10" s="110">
        <f t="shared" si="7"/>
        <v>4.6606447473646284E-2</v>
      </c>
      <c r="W10" s="140">
        <v>2202206</v>
      </c>
      <c r="X10" s="11">
        <v>2219558</v>
      </c>
      <c r="Y10" s="114">
        <f t="shared" si="8"/>
        <v>-7.8177727277232156E-3</v>
      </c>
      <c r="Z10" s="140">
        <v>1080899</v>
      </c>
      <c r="AA10" s="141">
        <v>998718</v>
      </c>
      <c r="AB10" s="125">
        <f t="shared" si="9"/>
        <v>8.2286491281823304E-2</v>
      </c>
      <c r="AC10" s="140">
        <v>3953092</v>
      </c>
      <c r="AD10" s="141">
        <v>3937176</v>
      </c>
      <c r="AE10" s="110">
        <f t="shared" si="10"/>
        <v>4.0424913694485642E-3</v>
      </c>
      <c r="AF10" s="17">
        <v>177804</v>
      </c>
      <c r="AG10" s="11">
        <v>61253</v>
      </c>
      <c r="AH10" s="125">
        <f t="shared" si="11"/>
        <v>1.902780271986678</v>
      </c>
      <c r="AI10" s="96">
        <v>2450866</v>
      </c>
      <c r="AJ10" s="11">
        <v>2389889</v>
      </c>
      <c r="AK10" s="125">
        <f t="shared" si="14"/>
        <v>2.5514574107835086E-2</v>
      </c>
      <c r="AL10" s="14">
        <v>0</v>
      </c>
      <c r="AM10" s="3">
        <v>0</v>
      </c>
      <c r="AN10" s="82" t="s">
        <v>118</v>
      </c>
      <c r="AO10" s="17">
        <v>26824053</v>
      </c>
      <c r="AP10" s="11">
        <v>26536500</v>
      </c>
      <c r="AQ10" s="125">
        <f t="shared" si="13"/>
        <v>1.0836131366231516E-2</v>
      </c>
    </row>
    <row r="11" spans="1:43">
      <c r="A11" s="100" t="s">
        <v>23</v>
      </c>
      <c r="B11" s="17">
        <v>149042</v>
      </c>
      <c r="C11" s="11">
        <v>139751</v>
      </c>
      <c r="D11" s="110">
        <f t="shared" si="1"/>
        <v>6.6482529642006183E-2</v>
      </c>
      <c r="E11" s="17">
        <v>2873390</v>
      </c>
      <c r="F11" s="11">
        <v>2612400</v>
      </c>
      <c r="G11" s="125">
        <f t="shared" si="2"/>
        <v>9.990430255703564E-2</v>
      </c>
      <c r="H11" s="140">
        <v>4877879</v>
      </c>
      <c r="I11" s="141">
        <v>5364566</v>
      </c>
      <c r="J11" s="111">
        <f t="shared" si="3"/>
        <v>-9.072253002386399E-2</v>
      </c>
      <c r="K11" s="140">
        <v>1053506</v>
      </c>
      <c r="L11" s="141">
        <v>1104518</v>
      </c>
      <c r="M11" s="114">
        <f t="shared" si="4"/>
        <v>-4.6184851672856353E-2</v>
      </c>
      <c r="N11" s="140">
        <v>33081</v>
      </c>
      <c r="O11" s="141">
        <v>40817</v>
      </c>
      <c r="P11" s="111">
        <f t="shared" si="5"/>
        <v>-0.1895288727735992</v>
      </c>
      <c r="Q11" s="17">
        <v>609200</v>
      </c>
      <c r="R11" s="11">
        <v>566220</v>
      </c>
      <c r="S11" s="125">
        <f t="shared" si="6"/>
        <v>7.5906891314330149E-2</v>
      </c>
      <c r="T11" s="140">
        <v>706416</v>
      </c>
      <c r="U11" s="141">
        <v>649367</v>
      </c>
      <c r="V11" s="110">
        <f t="shared" si="7"/>
        <v>8.7853247855218974E-2</v>
      </c>
      <c r="W11" s="140">
        <v>2355044</v>
      </c>
      <c r="X11" s="11">
        <v>2030002</v>
      </c>
      <c r="Y11" s="125">
        <f t="shared" si="8"/>
        <v>0.16011905406989757</v>
      </c>
      <c r="Z11" s="140">
        <v>465813</v>
      </c>
      <c r="AA11" s="141">
        <v>453447</v>
      </c>
      <c r="AB11" s="125">
        <f t="shared" si="9"/>
        <v>2.72711033483517E-2</v>
      </c>
      <c r="AC11" s="140">
        <v>1193285</v>
      </c>
      <c r="AD11" s="141">
        <v>1111590</v>
      </c>
      <c r="AE11" s="110">
        <f t="shared" si="10"/>
        <v>7.3493824161786181E-2</v>
      </c>
      <c r="AF11" s="17">
        <v>2729</v>
      </c>
      <c r="AG11" s="11">
        <v>106</v>
      </c>
      <c r="AH11" s="125">
        <f t="shared" si="11"/>
        <v>24.745283018867923</v>
      </c>
      <c r="AI11" s="96">
        <v>1070475</v>
      </c>
      <c r="AJ11" s="11">
        <v>1217325</v>
      </c>
      <c r="AK11" s="114">
        <f t="shared" si="14"/>
        <v>-0.12063335592384938</v>
      </c>
      <c r="AL11" s="14">
        <v>0</v>
      </c>
      <c r="AM11" s="3">
        <v>0</v>
      </c>
      <c r="AN11" s="82" t="s">
        <v>118</v>
      </c>
      <c r="AO11" s="17">
        <v>15389860</v>
      </c>
      <c r="AP11" s="11">
        <v>15290109</v>
      </c>
      <c r="AQ11" s="125">
        <f t="shared" si="13"/>
        <v>6.5238907060767293E-3</v>
      </c>
    </row>
    <row r="12" spans="1:43">
      <c r="A12" s="100" t="s">
        <v>24</v>
      </c>
      <c r="B12" s="17">
        <v>194128</v>
      </c>
      <c r="C12" s="11">
        <v>187449</v>
      </c>
      <c r="D12" s="110">
        <f t="shared" si="1"/>
        <v>3.5631024972125669E-2</v>
      </c>
      <c r="E12" s="17">
        <v>2409481</v>
      </c>
      <c r="F12" s="11">
        <v>3136110</v>
      </c>
      <c r="G12" s="114">
        <f t="shared" si="2"/>
        <v>-0.23169754887424232</v>
      </c>
      <c r="H12" s="140">
        <v>6279209</v>
      </c>
      <c r="I12" s="141">
        <v>6922498</v>
      </c>
      <c r="J12" s="111">
        <f t="shared" si="3"/>
        <v>-9.2927293008968737E-2</v>
      </c>
      <c r="K12" s="140">
        <v>2147352</v>
      </c>
      <c r="L12" s="141">
        <v>2073697</v>
      </c>
      <c r="M12" s="125">
        <f t="shared" si="4"/>
        <v>3.5518689567473061E-2</v>
      </c>
      <c r="N12" s="140">
        <v>57236</v>
      </c>
      <c r="O12" s="141">
        <v>59032</v>
      </c>
      <c r="P12" s="111">
        <f t="shared" si="5"/>
        <v>-3.042417671771247E-2</v>
      </c>
      <c r="Q12" s="17">
        <v>1239500</v>
      </c>
      <c r="R12" s="11">
        <v>1310375</v>
      </c>
      <c r="S12" s="114">
        <f t="shared" si="6"/>
        <v>-5.4087570351998515E-2</v>
      </c>
      <c r="T12" s="140">
        <v>859750</v>
      </c>
      <c r="U12" s="141">
        <v>871338</v>
      </c>
      <c r="V12" s="111">
        <f t="shared" si="7"/>
        <v>-1.3299087151025235E-2</v>
      </c>
      <c r="W12" s="140">
        <v>3009900</v>
      </c>
      <c r="X12" s="11">
        <v>4173622</v>
      </c>
      <c r="Y12" s="114">
        <f t="shared" si="8"/>
        <v>-0.27882783826613911</v>
      </c>
      <c r="Z12" s="140">
        <v>695578</v>
      </c>
      <c r="AA12" s="141">
        <v>748318</v>
      </c>
      <c r="AB12" s="114">
        <f t="shared" si="9"/>
        <v>-7.0478058793186804E-2</v>
      </c>
      <c r="AC12" s="140">
        <v>4184473</v>
      </c>
      <c r="AD12" s="141">
        <v>3255885</v>
      </c>
      <c r="AE12" s="110">
        <f t="shared" si="10"/>
        <v>0.28520294789281553</v>
      </c>
      <c r="AF12" s="17">
        <v>10614</v>
      </c>
      <c r="AG12" s="11">
        <v>2825</v>
      </c>
      <c r="AH12" s="125">
        <f t="shared" si="11"/>
        <v>2.7571681415929206</v>
      </c>
      <c r="AI12" s="96">
        <v>2593739</v>
      </c>
      <c r="AJ12" s="11">
        <v>2532708</v>
      </c>
      <c r="AK12" s="125">
        <f t="shared" si="14"/>
        <v>2.4097132397418175E-2</v>
      </c>
      <c r="AL12" s="14">
        <v>0</v>
      </c>
      <c r="AM12" s="3">
        <v>0</v>
      </c>
      <c r="AN12" s="82" t="s">
        <v>118</v>
      </c>
      <c r="AO12" s="17">
        <v>23680960</v>
      </c>
      <c r="AP12" s="11">
        <v>25273857</v>
      </c>
      <c r="AQ12" s="114">
        <f t="shared" si="13"/>
        <v>-6.3025481231455904E-2</v>
      </c>
    </row>
    <row r="13" spans="1:43">
      <c r="A13" s="100" t="s">
        <v>25</v>
      </c>
      <c r="B13" s="17">
        <v>193413</v>
      </c>
      <c r="C13" s="11">
        <v>187080</v>
      </c>
      <c r="D13" s="110">
        <f t="shared" si="1"/>
        <v>3.3851828094932701E-2</v>
      </c>
      <c r="E13" s="17">
        <v>2407978</v>
      </c>
      <c r="F13" s="11">
        <v>2544903</v>
      </c>
      <c r="G13" s="125">
        <f t="shared" si="2"/>
        <v>-5.3803622377748828E-2</v>
      </c>
      <c r="H13" s="140">
        <v>7440009</v>
      </c>
      <c r="I13" s="141">
        <v>7907912</v>
      </c>
      <c r="J13" s="111">
        <f t="shared" si="3"/>
        <v>-5.9168969002184157E-2</v>
      </c>
      <c r="K13" s="140">
        <v>2447652</v>
      </c>
      <c r="L13" s="141">
        <v>2657355</v>
      </c>
      <c r="M13" s="114">
        <f t="shared" si="4"/>
        <v>-7.8914183464384724E-2</v>
      </c>
      <c r="N13" s="140">
        <v>39536</v>
      </c>
      <c r="O13" s="141">
        <v>44542</v>
      </c>
      <c r="P13" s="111">
        <f t="shared" si="5"/>
        <v>-0.112388307664676</v>
      </c>
      <c r="Q13" s="17">
        <v>997705</v>
      </c>
      <c r="R13" s="11">
        <v>928891</v>
      </c>
      <c r="S13" s="125">
        <f t="shared" si="6"/>
        <v>7.4081889048338345E-2</v>
      </c>
      <c r="T13" s="140">
        <v>679504</v>
      </c>
      <c r="U13" s="141">
        <v>786102</v>
      </c>
      <c r="V13" s="111">
        <f t="shared" si="7"/>
        <v>-0.13560326776932252</v>
      </c>
      <c r="W13" s="140">
        <v>2213742</v>
      </c>
      <c r="X13" s="11">
        <v>2508564</v>
      </c>
      <c r="Y13" s="114">
        <f t="shared" si="8"/>
        <v>-0.11752620224160115</v>
      </c>
      <c r="Z13" s="140">
        <v>778985</v>
      </c>
      <c r="AA13" s="141">
        <v>780354</v>
      </c>
      <c r="AB13" s="114">
        <f t="shared" si="9"/>
        <v>-1.7543320082936686E-3</v>
      </c>
      <c r="AC13" s="140">
        <v>2248037</v>
      </c>
      <c r="AD13" s="141">
        <v>2048295</v>
      </c>
      <c r="AE13" s="110">
        <f t="shared" si="10"/>
        <v>9.7516226910674408E-2</v>
      </c>
      <c r="AF13" s="17">
        <v>17935</v>
      </c>
      <c r="AG13" s="11">
        <v>3416</v>
      </c>
      <c r="AH13" s="125">
        <f t="shared" si="11"/>
        <v>4.250292740046838</v>
      </c>
      <c r="AI13" s="96">
        <v>2546625</v>
      </c>
      <c r="AJ13" s="11">
        <v>3342786</v>
      </c>
      <c r="AK13" s="114">
        <f t="shared" ref="AK13:AK16" si="15">((AI13/AJ13)-1)</f>
        <v>-0.23817288932046499</v>
      </c>
      <c r="AL13" s="14">
        <v>0</v>
      </c>
      <c r="AM13" s="3">
        <v>0</v>
      </c>
      <c r="AN13" s="82" t="s">
        <v>118</v>
      </c>
      <c r="AO13" s="17">
        <v>22011121</v>
      </c>
      <c r="AP13" s="11">
        <v>23740200</v>
      </c>
      <c r="AQ13" s="114">
        <f t="shared" si="13"/>
        <v>-7.2833379668242104E-2</v>
      </c>
    </row>
    <row r="14" spans="1:43">
      <c r="A14" s="100" t="s">
        <v>26</v>
      </c>
      <c r="B14" s="17">
        <v>160216</v>
      </c>
      <c r="C14" s="11">
        <v>167788</v>
      </c>
      <c r="D14" s="111">
        <f t="shared" si="1"/>
        <v>-4.512837628435884E-2</v>
      </c>
      <c r="E14" s="17">
        <v>2593627</v>
      </c>
      <c r="F14" s="11">
        <v>2442613</v>
      </c>
      <c r="G14" s="125">
        <f t="shared" si="2"/>
        <v>6.182477535327946E-2</v>
      </c>
      <c r="H14" s="140">
        <v>4666189</v>
      </c>
      <c r="I14" s="141">
        <v>5136823</v>
      </c>
      <c r="J14" s="111">
        <f t="shared" si="3"/>
        <v>-9.1619664528055589E-2</v>
      </c>
      <c r="K14" s="140">
        <v>1181386</v>
      </c>
      <c r="L14" s="141">
        <v>1168426</v>
      </c>
      <c r="M14" s="125">
        <f t="shared" si="4"/>
        <v>1.1091844926422345E-2</v>
      </c>
      <c r="N14" s="140">
        <v>19115</v>
      </c>
      <c r="O14" s="141">
        <v>22437</v>
      </c>
      <c r="P14" s="111">
        <f t="shared" si="5"/>
        <v>-0.14805900967152474</v>
      </c>
      <c r="Q14" s="17">
        <v>886483</v>
      </c>
      <c r="R14" s="11">
        <v>860749</v>
      </c>
      <c r="S14" s="125">
        <f t="shared" si="6"/>
        <v>2.9897217423429989E-2</v>
      </c>
      <c r="T14" s="140">
        <v>414404</v>
      </c>
      <c r="U14" s="141">
        <v>398544</v>
      </c>
      <c r="V14" s="110">
        <f t="shared" si="7"/>
        <v>3.9794853265887831E-2</v>
      </c>
      <c r="W14" s="140">
        <v>1762715</v>
      </c>
      <c r="X14" s="11">
        <v>1941339</v>
      </c>
      <c r="Y14" s="114">
        <f t="shared" si="8"/>
        <v>-9.2010720435740434E-2</v>
      </c>
      <c r="Z14" s="140">
        <v>571385</v>
      </c>
      <c r="AA14" s="141">
        <v>544959</v>
      </c>
      <c r="AB14" s="125">
        <f t="shared" si="9"/>
        <v>4.8491721395554466E-2</v>
      </c>
      <c r="AC14" s="140">
        <v>1439135</v>
      </c>
      <c r="AD14" s="141">
        <v>1420169</v>
      </c>
      <c r="AE14" s="110">
        <f t="shared" si="10"/>
        <v>1.3354748624987645E-2</v>
      </c>
      <c r="AF14" s="17">
        <v>27268</v>
      </c>
      <c r="AG14" s="11">
        <v>20380</v>
      </c>
      <c r="AH14" s="125">
        <f t="shared" si="11"/>
        <v>0.33797841020608432</v>
      </c>
      <c r="AI14" s="96">
        <v>1476899</v>
      </c>
      <c r="AJ14" s="11">
        <v>1445986</v>
      </c>
      <c r="AK14" s="125">
        <f t="shared" si="15"/>
        <v>2.1378491907943831E-2</v>
      </c>
      <c r="AL14" s="14">
        <v>0</v>
      </c>
      <c r="AM14" s="3">
        <v>0</v>
      </c>
      <c r="AN14" s="82" t="s">
        <v>118</v>
      </c>
      <c r="AO14" s="17">
        <v>15198822</v>
      </c>
      <c r="AP14" s="11">
        <v>15570213</v>
      </c>
      <c r="AQ14" s="114">
        <f t="shared" si="13"/>
        <v>-2.3852660204455756E-2</v>
      </c>
    </row>
    <row r="15" spans="1:43">
      <c r="A15" s="100" t="s">
        <v>27</v>
      </c>
      <c r="B15" s="17">
        <v>199450</v>
      </c>
      <c r="C15" s="11">
        <v>204488</v>
      </c>
      <c r="D15" s="111">
        <f t="shared" si="1"/>
        <v>-2.4637142521810595E-2</v>
      </c>
      <c r="E15" s="17">
        <v>4127603</v>
      </c>
      <c r="F15" s="11">
        <v>5078944</v>
      </c>
      <c r="G15" s="114">
        <f t="shared" si="2"/>
        <v>-0.18731078743927876</v>
      </c>
      <c r="H15" s="140">
        <v>8486858</v>
      </c>
      <c r="I15" s="141">
        <v>8850855</v>
      </c>
      <c r="J15" s="111">
        <f t="shared" si="3"/>
        <v>-4.1125631365557358E-2</v>
      </c>
      <c r="K15" s="140">
        <v>3407301</v>
      </c>
      <c r="L15" s="141">
        <v>3656156</v>
      </c>
      <c r="M15" s="114">
        <f t="shared" si="4"/>
        <v>-6.8064655884486291E-2</v>
      </c>
      <c r="N15" s="140">
        <v>37094</v>
      </c>
      <c r="O15" s="141">
        <v>46711</v>
      </c>
      <c r="P15" s="111">
        <f t="shared" si="5"/>
        <v>-0.20588298259510607</v>
      </c>
      <c r="Q15" s="17">
        <v>2438434</v>
      </c>
      <c r="R15" s="11">
        <v>1958572</v>
      </c>
      <c r="S15" s="125">
        <f t="shared" si="6"/>
        <v>0.24500605543222309</v>
      </c>
      <c r="T15" s="140">
        <v>2069617</v>
      </c>
      <c r="U15" s="141">
        <v>1667133</v>
      </c>
      <c r="V15" s="110">
        <f t="shared" si="7"/>
        <v>0.24142284988660179</v>
      </c>
      <c r="W15" s="140">
        <v>4426500</v>
      </c>
      <c r="X15" s="11">
        <v>4953934</v>
      </c>
      <c r="Y15" s="114">
        <f t="shared" si="8"/>
        <v>-0.10646770829001762</v>
      </c>
      <c r="Z15" s="140">
        <v>1134089</v>
      </c>
      <c r="AA15" s="141">
        <v>1093710</v>
      </c>
      <c r="AB15" s="125">
        <f t="shared" si="9"/>
        <v>3.6919293048431445E-2</v>
      </c>
      <c r="AC15" s="140">
        <v>3863081</v>
      </c>
      <c r="AD15" s="141">
        <v>4011224</v>
      </c>
      <c r="AE15" s="111">
        <f t="shared" si="10"/>
        <v>-3.6932118475557552E-2</v>
      </c>
      <c r="AF15" s="17">
        <v>144688</v>
      </c>
      <c r="AG15" s="11">
        <v>159116</v>
      </c>
      <c r="AH15" s="114">
        <f t="shared" si="11"/>
        <v>-9.0675984816109056E-2</v>
      </c>
      <c r="AI15" s="96">
        <v>5215745</v>
      </c>
      <c r="AJ15" s="11">
        <v>5030258</v>
      </c>
      <c r="AK15" s="125">
        <f t="shared" si="15"/>
        <v>3.687425177794057E-2</v>
      </c>
      <c r="AL15" s="14">
        <v>0</v>
      </c>
      <c r="AM15" s="3">
        <v>0</v>
      </c>
      <c r="AN15" s="82" t="s">
        <v>118</v>
      </c>
      <c r="AO15" s="17">
        <v>35550460</v>
      </c>
      <c r="AP15" s="11">
        <v>36711101</v>
      </c>
      <c r="AQ15" s="114">
        <f t="shared" si="13"/>
        <v>-3.1615532315416028E-2</v>
      </c>
    </row>
    <row r="16" spans="1:43">
      <c r="A16" s="100" t="s">
        <v>28</v>
      </c>
      <c r="B16" s="17">
        <v>272211</v>
      </c>
      <c r="C16" s="11">
        <v>246749</v>
      </c>
      <c r="D16" s="110">
        <f t="shared" si="1"/>
        <v>0.10318988121532402</v>
      </c>
      <c r="E16" s="17">
        <v>4261296</v>
      </c>
      <c r="F16" s="11">
        <v>5496270</v>
      </c>
      <c r="G16" s="114">
        <f t="shared" si="2"/>
        <v>-0.2246931100546371</v>
      </c>
      <c r="H16" s="140">
        <v>13658631</v>
      </c>
      <c r="I16" s="141">
        <v>14520395</v>
      </c>
      <c r="J16" s="111">
        <f t="shared" si="3"/>
        <v>-5.9348523232322536E-2</v>
      </c>
      <c r="K16" s="140">
        <v>3767802</v>
      </c>
      <c r="L16" s="141">
        <v>5200360</v>
      </c>
      <c r="M16" s="114">
        <f t="shared" si="4"/>
        <v>-0.27547285187948523</v>
      </c>
      <c r="N16" s="140">
        <v>70113</v>
      </c>
      <c r="O16" s="141">
        <v>87377</v>
      </c>
      <c r="P16" s="111">
        <f t="shared" si="5"/>
        <v>-0.19758059901347036</v>
      </c>
      <c r="Q16" s="17">
        <v>1030677</v>
      </c>
      <c r="R16" s="11">
        <v>869198</v>
      </c>
      <c r="S16" s="125">
        <f t="shared" si="6"/>
        <v>0.18577930460033265</v>
      </c>
      <c r="T16" s="140">
        <v>1222225</v>
      </c>
      <c r="U16" s="141">
        <v>1634647</v>
      </c>
      <c r="V16" s="111">
        <f t="shared" si="7"/>
        <v>-0.25230034374393984</v>
      </c>
      <c r="W16" s="140">
        <v>4799397</v>
      </c>
      <c r="X16" s="11">
        <v>5468435</v>
      </c>
      <c r="Y16" s="114">
        <f t="shared" si="8"/>
        <v>-0.12234542423929329</v>
      </c>
      <c r="Z16" s="140">
        <v>1194800</v>
      </c>
      <c r="AA16" s="141">
        <v>1093305</v>
      </c>
      <c r="AB16" s="125">
        <f t="shared" si="9"/>
        <v>9.2833198421300445E-2</v>
      </c>
      <c r="AC16" s="140">
        <v>4072184</v>
      </c>
      <c r="AD16" s="141">
        <v>5598269</v>
      </c>
      <c r="AE16" s="111">
        <f t="shared" si="10"/>
        <v>-0.27259944100578237</v>
      </c>
      <c r="AF16" s="17">
        <v>0</v>
      </c>
      <c r="AG16" s="11">
        <v>0</v>
      </c>
      <c r="AH16" s="82" t="s">
        <v>118</v>
      </c>
      <c r="AI16" s="96">
        <v>6611229</v>
      </c>
      <c r="AJ16" s="11">
        <v>5402475</v>
      </c>
      <c r="AK16" s="125">
        <f t="shared" si="15"/>
        <v>0.22374078547332465</v>
      </c>
      <c r="AL16" s="14">
        <v>0</v>
      </c>
      <c r="AM16" s="3">
        <v>0</v>
      </c>
      <c r="AN16" s="82" t="s">
        <v>118</v>
      </c>
      <c r="AO16" s="17">
        <v>40960565</v>
      </c>
      <c r="AP16" s="11">
        <v>45617480</v>
      </c>
      <c r="AQ16" s="114">
        <f t="shared" si="13"/>
        <v>-0.10208619590560464</v>
      </c>
    </row>
    <row r="17" spans="1:43">
      <c r="A17" s="101" t="s">
        <v>29</v>
      </c>
      <c r="B17" s="24">
        <f>SUM(B7:B16)</f>
        <v>2697557</v>
      </c>
      <c r="C17" s="23">
        <f>SUM(C7:C16)</f>
        <v>2628922</v>
      </c>
      <c r="D17" s="130">
        <f>((B17/C17)-1)</f>
        <v>2.6107659337173184E-2</v>
      </c>
      <c r="E17" s="24">
        <f>SUM(E7:E16)</f>
        <v>60004544</v>
      </c>
      <c r="F17" s="23">
        <f>SUM(F7:F16)</f>
        <v>55945197</v>
      </c>
      <c r="G17" s="127">
        <f>((E17/F17)-1)</f>
        <v>7.2559347677334962E-2</v>
      </c>
      <c r="H17" s="142">
        <f>SUM(H7:H16)</f>
        <v>149470364</v>
      </c>
      <c r="I17" s="143">
        <f>SUM(I7:I16)</f>
        <v>157705751</v>
      </c>
      <c r="J17" s="119">
        <f>((H17/I17)-1)</f>
        <v>-5.2219953602072544E-2</v>
      </c>
      <c r="K17" s="142">
        <f>SUM(K7:K16)</f>
        <v>37329412</v>
      </c>
      <c r="L17" s="143">
        <f>SUM(L7:L16)</f>
        <v>41990274</v>
      </c>
      <c r="M17" s="116">
        <f>((K17/L17)-1)</f>
        <v>-0.1109986088683298</v>
      </c>
      <c r="N17" s="142">
        <f>SUM(N7:N16)</f>
        <v>1166948</v>
      </c>
      <c r="O17" s="143">
        <f>SUM(O7:O16)</f>
        <v>1256567</v>
      </c>
      <c r="P17" s="119">
        <f>((N17/O17)-1)</f>
        <v>-7.1320510565692108E-2</v>
      </c>
      <c r="Q17" s="24">
        <f>SUM(Q7:Q16)</f>
        <v>15217971</v>
      </c>
      <c r="R17" s="23">
        <f>SUM(R7:R16)</f>
        <v>13929224</v>
      </c>
      <c r="S17" s="127">
        <f>((Q17/R17)-1)</f>
        <v>9.2521090909299719E-2</v>
      </c>
      <c r="T17" s="142">
        <f>SUM(T7:T16)</f>
        <v>17209001</v>
      </c>
      <c r="U17" s="143">
        <f>SUM(U7:U16)</f>
        <v>17117821</v>
      </c>
      <c r="V17" s="130">
        <f>((T17/U17)-1)</f>
        <v>5.3266125402293696E-3</v>
      </c>
      <c r="W17" s="142">
        <f>SUM(W7:W16)</f>
        <v>52896697</v>
      </c>
      <c r="X17" s="23">
        <f>SUM(X7:X16)</f>
        <v>57930862</v>
      </c>
      <c r="Y17" s="116">
        <f>((W17/X17)-1)</f>
        <v>-8.6899535518736082E-2</v>
      </c>
      <c r="Z17" s="142">
        <f>SUM(Z7:Z16)</f>
        <v>14145805</v>
      </c>
      <c r="AA17" s="143">
        <f>SUM(AA7:AA16)</f>
        <v>13563256</v>
      </c>
      <c r="AB17" s="127">
        <f>((Z17/AA17)-1)</f>
        <v>4.2950527513452519E-2</v>
      </c>
      <c r="AC17" s="142">
        <f>SUM(AC7:AC16)</f>
        <v>48655182</v>
      </c>
      <c r="AD17" s="143">
        <f>SUM(AD7:AD16)</f>
        <v>57781067</v>
      </c>
      <c r="AE17" s="119">
        <f>((AC17/AD17)-1)</f>
        <v>-0.15793901832930846</v>
      </c>
      <c r="AF17" s="24">
        <f>SUM(AF7:AF16)</f>
        <v>573750</v>
      </c>
      <c r="AG17" s="23">
        <f>SUM(AG7:AG16)</f>
        <v>365512</v>
      </c>
      <c r="AH17" s="81">
        <f>((AF17/AG17)-1)*100</f>
        <v>56.971590536015235</v>
      </c>
      <c r="AI17" s="24">
        <f>SUM(AI7:AI16)</f>
        <v>55524873</v>
      </c>
      <c r="AJ17" s="23">
        <f>SUM(AJ7:AJ16)</f>
        <v>55875779</v>
      </c>
      <c r="AK17" s="116">
        <f>((AI17/AJ17)-1)</f>
        <v>-6.2801093117645923E-3</v>
      </c>
      <c r="AL17" s="24">
        <f>SUM(AL7:AL16)</f>
        <v>0</v>
      </c>
      <c r="AM17" s="23">
        <f>SUM(AM7:AM16)</f>
        <v>0</v>
      </c>
      <c r="AN17" s="83" t="s">
        <v>118</v>
      </c>
      <c r="AO17" s="24">
        <f>SUM(AO7:AO16)</f>
        <v>454892104</v>
      </c>
      <c r="AP17" s="23">
        <f>SUM(AP7:AP16)</f>
        <v>476090232</v>
      </c>
      <c r="AQ17" s="116">
        <f>((AO17/AP17)-1)</f>
        <v>-4.4525441975461488E-2</v>
      </c>
    </row>
    <row r="18" spans="1:43">
      <c r="A18" s="102" t="s">
        <v>30</v>
      </c>
      <c r="B18" s="17">
        <v>32684</v>
      </c>
      <c r="C18" s="11">
        <v>33890</v>
      </c>
      <c r="D18" s="111">
        <f t="shared" si="1"/>
        <v>-3.5585718501032759E-2</v>
      </c>
      <c r="E18" s="17">
        <v>365737</v>
      </c>
      <c r="F18" s="11">
        <v>477970</v>
      </c>
      <c r="G18" s="114">
        <f t="shared" si="2"/>
        <v>-0.23481180827248571</v>
      </c>
      <c r="H18" s="140">
        <v>651168</v>
      </c>
      <c r="I18" s="141">
        <v>713064</v>
      </c>
      <c r="J18" s="111">
        <f t="shared" si="3"/>
        <v>-8.6802867624785396E-2</v>
      </c>
      <c r="K18" s="140">
        <v>137157</v>
      </c>
      <c r="L18" s="141">
        <v>125984</v>
      </c>
      <c r="M18" s="125">
        <f t="shared" si="4"/>
        <v>8.8685864871729692E-2</v>
      </c>
      <c r="N18" s="140">
        <v>0</v>
      </c>
      <c r="O18" s="141">
        <v>0</v>
      </c>
      <c r="P18" s="72" t="s">
        <v>123</v>
      </c>
      <c r="Q18" s="17">
        <v>39838</v>
      </c>
      <c r="R18" s="11">
        <v>57873</v>
      </c>
      <c r="S18" s="114">
        <f t="shared" si="6"/>
        <v>-0.31163063950374092</v>
      </c>
      <c r="T18" s="140">
        <v>3851</v>
      </c>
      <c r="U18" s="141">
        <v>3181</v>
      </c>
      <c r="V18" s="110">
        <f t="shared" si="7"/>
        <v>0.21062558943728393</v>
      </c>
      <c r="W18" s="140">
        <v>220312</v>
      </c>
      <c r="X18" s="11">
        <v>227808</v>
      </c>
      <c r="Y18" s="114">
        <f t="shared" si="8"/>
        <v>-3.2904902373928957E-2</v>
      </c>
      <c r="Z18" s="140">
        <v>56389</v>
      </c>
      <c r="AA18" s="141">
        <v>54927</v>
      </c>
      <c r="AB18" s="125">
        <f t="shared" si="9"/>
        <v>2.6617146394305236E-2</v>
      </c>
      <c r="AC18" s="140">
        <v>248577</v>
      </c>
      <c r="AD18" s="141">
        <v>218078</v>
      </c>
      <c r="AE18" s="110">
        <f t="shared" si="10"/>
        <v>0.13985363035244269</v>
      </c>
      <c r="AF18" s="14">
        <v>0</v>
      </c>
      <c r="AG18" s="3">
        <v>0</v>
      </c>
      <c r="AH18" s="82" t="s">
        <v>118</v>
      </c>
      <c r="AI18" s="96">
        <v>168282</v>
      </c>
      <c r="AJ18" s="11">
        <v>170736</v>
      </c>
      <c r="AK18" s="114">
        <f t="shared" ref="AK18" si="16">((AI18/AJ18)-1)</f>
        <v>-1.4373067191453481E-2</v>
      </c>
      <c r="AL18" s="14">
        <v>0</v>
      </c>
      <c r="AM18" s="3">
        <v>0</v>
      </c>
      <c r="AN18" s="82" t="s">
        <v>118</v>
      </c>
      <c r="AO18" s="17">
        <v>1923995</v>
      </c>
      <c r="AP18" s="11">
        <v>2083511</v>
      </c>
      <c r="AQ18" s="114">
        <f t="shared" si="13"/>
        <v>-7.6561150865054217E-2</v>
      </c>
    </row>
    <row r="19" spans="1:43">
      <c r="A19" s="102" t="s">
        <v>31</v>
      </c>
      <c r="B19" s="17">
        <v>92893</v>
      </c>
      <c r="C19" s="11">
        <v>87961</v>
      </c>
      <c r="D19" s="110">
        <f t="shared" si="1"/>
        <v>5.6070303884676154E-2</v>
      </c>
      <c r="E19" s="17">
        <v>976408</v>
      </c>
      <c r="F19" s="11">
        <v>1140478</v>
      </c>
      <c r="G19" s="114">
        <f t="shared" si="2"/>
        <v>-0.14386073207900552</v>
      </c>
      <c r="H19" s="140">
        <v>3323298</v>
      </c>
      <c r="I19" s="141">
        <v>3352926</v>
      </c>
      <c r="J19" s="111">
        <f t="shared" si="3"/>
        <v>-8.8364610492447371E-3</v>
      </c>
      <c r="K19" s="140">
        <v>1316864</v>
      </c>
      <c r="L19" s="141">
        <v>1327865</v>
      </c>
      <c r="M19" s="114">
        <f t="shared" si="4"/>
        <v>-8.2847277396421726E-3</v>
      </c>
      <c r="N19" s="140">
        <v>38621</v>
      </c>
      <c r="O19" s="141">
        <v>41803</v>
      </c>
      <c r="P19" s="111">
        <f t="shared" si="5"/>
        <v>-7.611893883214127E-2</v>
      </c>
      <c r="Q19" s="17">
        <v>491281</v>
      </c>
      <c r="R19" s="11">
        <v>474914</v>
      </c>
      <c r="S19" s="125">
        <f t="shared" si="6"/>
        <v>3.4463081736904044E-2</v>
      </c>
      <c r="T19" s="140">
        <v>429285</v>
      </c>
      <c r="U19" s="141">
        <v>322655</v>
      </c>
      <c r="V19" s="110">
        <f t="shared" si="7"/>
        <v>0.33047682509181642</v>
      </c>
      <c r="W19" s="140">
        <v>1617633</v>
      </c>
      <c r="X19" s="11">
        <v>1625868</v>
      </c>
      <c r="Y19" s="114">
        <f t="shared" si="8"/>
        <v>-5.0649868254987185E-3</v>
      </c>
      <c r="Z19" s="140">
        <v>367948</v>
      </c>
      <c r="AA19" s="141">
        <v>322705</v>
      </c>
      <c r="AB19" s="125">
        <f t="shared" si="9"/>
        <v>0.14019925318789617</v>
      </c>
      <c r="AC19" s="140">
        <v>1245791</v>
      </c>
      <c r="AD19" s="141">
        <v>1441292</v>
      </c>
      <c r="AE19" s="111">
        <f t="shared" si="10"/>
        <v>-0.13564288152574222</v>
      </c>
      <c r="AF19" s="14">
        <v>7</v>
      </c>
      <c r="AG19" s="3">
        <v>9</v>
      </c>
      <c r="AH19" s="114">
        <f t="shared" ref="AH19" si="17">((AF19/AG19)-1)</f>
        <v>-0.22222222222222221</v>
      </c>
      <c r="AI19" s="96">
        <v>970008</v>
      </c>
      <c r="AJ19" s="11">
        <v>1003840</v>
      </c>
      <c r="AK19" s="114">
        <f t="shared" ref="AK19:AK22" si="18">((AI19/AJ19)-1)</f>
        <v>-3.3702582084794375E-2</v>
      </c>
      <c r="AL19" s="14">
        <v>0</v>
      </c>
      <c r="AM19" s="3">
        <v>0</v>
      </c>
      <c r="AN19" s="82" t="s">
        <v>118</v>
      </c>
      <c r="AO19" s="17">
        <v>10870037</v>
      </c>
      <c r="AP19" s="11">
        <v>11142316</v>
      </c>
      <c r="AQ19" s="114">
        <f t="shared" si="13"/>
        <v>-2.443648160759393E-2</v>
      </c>
    </row>
    <row r="20" spans="1:43">
      <c r="A20" s="102" t="s">
        <v>32</v>
      </c>
      <c r="B20" s="17">
        <v>118909</v>
      </c>
      <c r="C20" s="11">
        <v>117265</v>
      </c>
      <c r="D20" s="110">
        <f t="shared" si="1"/>
        <v>1.4019528418539151E-2</v>
      </c>
      <c r="E20" s="17">
        <v>1836361</v>
      </c>
      <c r="F20" s="11">
        <v>2308180</v>
      </c>
      <c r="G20" s="114">
        <f t="shared" si="2"/>
        <v>-0.20441170099385664</v>
      </c>
      <c r="H20" s="140">
        <v>3690492</v>
      </c>
      <c r="I20" s="141">
        <v>3891702</v>
      </c>
      <c r="J20" s="111">
        <f t="shared" si="3"/>
        <v>-5.1702314308752273E-2</v>
      </c>
      <c r="K20" s="140">
        <v>697659</v>
      </c>
      <c r="L20" s="141">
        <v>835263</v>
      </c>
      <c r="M20" s="114">
        <f t="shared" si="4"/>
        <v>-0.16474332036735739</v>
      </c>
      <c r="N20" s="140">
        <v>28217</v>
      </c>
      <c r="O20" s="141">
        <v>31737</v>
      </c>
      <c r="P20" s="111">
        <f t="shared" si="5"/>
        <v>-0.1109115543372089</v>
      </c>
      <c r="Q20" s="17">
        <v>805937</v>
      </c>
      <c r="R20" s="11">
        <v>952250</v>
      </c>
      <c r="S20" s="114">
        <f t="shared" si="6"/>
        <v>-0.15364977684431613</v>
      </c>
      <c r="T20" s="140">
        <v>780380</v>
      </c>
      <c r="U20" s="141">
        <v>831605</v>
      </c>
      <c r="V20" s="111">
        <f t="shared" si="7"/>
        <v>-6.159775374125942E-2</v>
      </c>
      <c r="W20" s="140">
        <v>1770268</v>
      </c>
      <c r="X20" s="11">
        <v>1759875</v>
      </c>
      <c r="Y20" s="125">
        <f t="shared" si="8"/>
        <v>5.9055330634278924E-3</v>
      </c>
      <c r="Z20" s="140">
        <v>667692</v>
      </c>
      <c r="AA20" s="141">
        <v>404371</v>
      </c>
      <c r="AB20" s="125">
        <f t="shared" si="9"/>
        <v>0.65118665779692408</v>
      </c>
      <c r="AC20" s="140">
        <v>938011</v>
      </c>
      <c r="AD20" s="141">
        <v>1444157</v>
      </c>
      <c r="AE20" s="111">
        <f t="shared" si="10"/>
        <v>-0.35047851445514577</v>
      </c>
      <c r="AF20" s="14">
        <v>59231</v>
      </c>
      <c r="AG20" s="3">
        <v>8695</v>
      </c>
      <c r="AH20" s="125">
        <f t="shared" ref="AH20" si="19">((AF20/AG20)-1)</f>
        <v>5.812075905692927</v>
      </c>
      <c r="AI20" s="96">
        <v>1647339</v>
      </c>
      <c r="AJ20" s="11">
        <v>1598002</v>
      </c>
      <c r="AK20" s="125">
        <f t="shared" si="18"/>
        <v>3.0874179131190171E-2</v>
      </c>
      <c r="AL20" s="14">
        <v>0</v>
      </c>
      <c r="AM20" s="3">
        <v>0</v>
      </c>
      <c r="AN20" s="82" t="s">
        <v>118</v>
      </c>
      <c r="AO20" s="17">
        <v>13040496</v>
      </c>
      <c r="AP20" s="11">
        <v>14183102</v>
      </c>
      <c r="AQ20" s="114">
        <f t="shared" si="13"/>
        <v>-8.0561078951557952E-2</v>
      </c>
    </row>
    <row r="21" spans="1:43">
      <c r="A21" s="102" t="s">
        <v>33</v>
      </c>
      <c r="B21" s="17">
        <v>119383</v>
      </c>
      <c r="C21" s="11">
        <v>122582</v>
      </c>
      <c r="D21" s="111">
        <f t="shared" si="1"/>
        <v>-2.6096816824656144E-2</v>
      </c>
      <c r="E21" s="17">
        <v>1680705</v>
      </c>
      <c r="F21" s="11">
        <v>2163917</v>
      </c>
      <c r="G21" s="114">
        <f t="shared" si="2"/>
        <v>-0.22330431342791801</v>
      </c>
      <c r="H21" s="140">
        <v>3483198</v>
      </c>
      <c r="I21" s="141">
        <v>3613255</v>
      </c>
      <c r="J21" s="111">
        <f t="shared" si="3"/>
        <v>-3.5994415008074432E-2</v>
      </c>
      <c r="K21" s="140">
        <v>816221</v>
      </c>
      <c r="L21" s="141">
        <v>823263</v>
      </c>
      <c r="M21" s="114">
        <f t="shared" si="4"/>
        <v>-8.5537671436709539E-3</v>
      </c>
      <c r="N21" s="140">
        <v>23808</v>
      </c>
      <c r="O21" s="141">
        <v>31255</v>
      </c>
      <c r="P21" s="111">
        <f t="shared" si="5"/>
        <v>-0.23826587745960648</v>
      </c>
      <c r="Q21" s="17">
        <v>1647917</v>
      </c>
      <c r="R21" s="11">
        <v>1149922</v>
      </c>
      <c r="S21" s="125">
        <f t="shared" si="6"/>
        <v>0.43306850377677786</v>
      </c>
      <c r="T21" s="140">
        <v>719623</v>
      </c>
      <c r="U21" s="141">
        <v>745405</v>
      </c>
      <c r="V21" s="111">
        <f t="shared" si="7"/>
        <v>-3.4587908586607319E-2</v>
      </c>
      <c r="W21" s="140">
        <v>1095139</v>
      </c>
      <c r="X21" s="11">
        <v>1432780</v>
      </c>
      <c r="Y21" s="114">
        <f t="shared" si="8"/>
        <v>-0.23565446195508033</v>
      </c>
      <c r="Z21" s="140">
        <v>361576</v>
      </c>
      <c r="AA21" s="141">
        <v>424628</v>
      </c>
      <c r="AB21" s="114">
        <f t="shared" si="9"/>
        <v>-0.14848761739687444</v>
      </c>
      <c r="AC21" s="140">
        <v>810462</v>
      </c>
      <c r="AD21" s="141">
        <v>1553041</v>
      </c>
      <c r="AE21" s="111">
        <f t="shared" si="10"/>
        <v>-0.4781451358978932</v>
      </c>
      <c r="AF21" s="14">
        <v>0</v>
      </c>
      <c r="AG21" s="3">
        <v>440</v>
      </c>
      <c r="AH21" s="152" t="s">
        <v>119</v>
      </c>
      <c r="AI21" s="96">
        <v>1505612</v>
      </c>
      <c r="AJ21" s="11">
        <v>1455045</v>
      </c>
      <c r="AK21" s="125">
        <f t="shared" si="18"/>
        <v>3.4752877058785048E-2</v>
      </c>
      <c r="AL21" s="14">
        <v>0</v>
      </c>
      <c r="AM21" s="3">
        <v>0</v>
      </c>
      <c r="AN21" s="82" t="s">
        <v>118</v>
      </c>
      <c r="AO21" s="17">
        <v>12263644</v>
      </c>
      <c r="AP21" s="11">
        <v>13515533</v>
      </c>
      <c r="AQ21" s="114">
        <f t="shared" si="13"/>
        <v>-9.2625943793707588E-2</v>
      </c>
    </row>
    <row r="22" spans="1:43">
      <c r="A22" s="102" t="s">
        <v>34</v>
      </c>
      <c r="B22" s="17">
        <v>95600</v>
      </c>
      <c r="C22" s="11">
        <v>90848</v>
      </c>
      <c r="D22" s="131">
        <f>((B22/C22)-1)</f>
        <v>5.2307150405072278E-2</v>
      </c>
      <c r="E22" s="17">
        <v>1877334</v>
      </c>
      <c r="F22" s="11">
        <v>2119623</v>
      </c>
      <c r="G22" s="115">
        <f>((E22/F22)-1)</f>
        <v>-0.11430759149150582</v>
      </c>
      <c r="H22" s="140">
        <v>1924171</v>
      </c>
      <c r="I22" s="141">
        <v>2057928</v>
      </c>
      <c r="J22" s="112">
        <f>((H22/I22)-1)</f>
        <v>-6.4995957098596291E-2</v>
      </c>
      <c r="K22" s="140">
        <v>1258683</v>
      </c>
      <c r="L22" s="141">
        <v>1187943</v>
      </c>
      <c r="M22" s="153">
        <f>((K22/L22)-1)</f>
        <v>5.9548311661418163E-2</v>
      </c>
      <c r="N22" s="140">
        <v>9890</v>
      </c>
      <c r="O22" s="141">
        <v>7710</v>
      </c>
      <c r="P22" s="112">
        <f>((N22/O22)-1)</f>
        <v>0.2827496757457848</v>
      </c>
      <c r="Q22" s="17">
        <v>403074</v>
      </c>
      <c r="R22" s="11">
        <v>398616</v>
      </c>
      <c r="S22" s="126">
        <f>((Q22/R22)-1)</f>
        <v>1.1183695586730158E-2</v>
      </c>
      <c r="T22" s="140">
        <v>604895</v>
      </c>
      <c r="U22" s="141">
        <v>635665</v>
      </c>
      <c r="V22" s="112">
        <f>((T22/U22)-1)</f>
        <v>-4.8406000015731587E-2</v>
      </c>
      <c r="W22" s="140">
        <v>886847</v>
      </c>
      <c r="X22" s="11">
        <v>842949</v>
      </c>
      <c r="Y22" s="126">
        <f>((W22/X22)-1)</f>
        <v>5.2076697403994787E-2</v>
      </c>
      <c r="Z22" s="140">
        <v>324942</v>
      </c>
      <c r="AA22" s="141">
        <v>264669</v>
      </c>
      <c r="AB22" s="126">
        <f>((Z22/AA22)-1)</f>
        <v>0.22772973034242772</v>
      </c>
      <c r="AC22" s="140">
        <v>953909</v>
      </c>
      <c r="AD22" s="141">
        <v>555671</v>
      </c>
      <c r="AE22" s="131">
        <f>((AC22/AD22)-1)</f>
        <v>0.71667947400530174</v>
      </c>
      <c r="AF22" s="14">
        <v>20832</v>
      </c>
      <c r="AG22" s="3">
        <v>15038</v>
      </c>
      <c r="AH22" s="125">
        <f t="shared" ref="AH22" si="20">((AF22/AG22)-1)</f>
        <v>0.38529059715387692</v>
      </c>
      <c r="AI22" s="96">
        <v>1000948</v>
      </c>
      <c r="AJ22" s="11">
        <v>986495</v>
      </c>
      <c r="AK22" s="125">
        <f t="shared" si="18"/>
        <v>1.4650859862442189E-2</v>
      </c>
      <c r="AL22" s="14">
        <v>0</v>
      </c>
      <c r="AM22" s="3">
        <v>0</v>
      </c>
      <c r="AN22" s="82" t="s">
        <v>118</v>
      </c>
      <c r="AO22" s="17">
        <v>9361125</v>
      </c>
      <c r="AP22" s="11">
        <v>9163155</v>
      </c>
      <c r="AQ22" s="125">
        <f t="shared" si="13"/>
        <v>2.1605003953332647E-2</v>
      </c>
    </row>
    <row r="23" spans="1:43">
      <c r="A23" s="103" t="s">
        <v>35</v>
      </c>
      <c r="B23" s="26">
        <f>SUM(B18:B22)</f>
        <v>459469</v>
      </c>
      <c r="C23" s="13">
        <f>SUM(C18:C22)</f>
        <v>452546</v>
      </c>
      <c r="D23" s="132">
        <f>((B23/C23)-1)</f>
        <v>1.5297892368952626E-2</v>
      </c>
      <c r="E23" s="26">
        <f>SUM(E18:E22)</f>
        <v>6736545</v>
      </c>
      <c r="F23" s="13">
        <f>SUM(F18:F22)</f>
        <v>8210168</v>
      </c>
      <c r="G23" s="117">
        <f>((E23/F23)-1)</f>
        <v>-0.17948755738006827</v>
      </c>
      <c r="H23" s="144">
        <f>SUM(H18:H22)</f>
        <v>13072327</v>
      </c>
      <c r="I23" s="145">
        <f>SUM(I18:I22)</f>
        <v>13628875</v>
      </c>
      <c r="J23" s="120">
        <f>((H23/I23)-1)</f>
        <v>-4.0835945740202328E-2</v>
      </c>
      <c r="K23" s="144">
        <f>SUM(K18:K22)</f>
        <v>4226584</v>
      </c>
      <c r="L23" s="145">
        <f>SUM(L18:L22)</f>
        <v>4300318</v>
      </c>
      <c r="M23" s="117">
        <f>((K23/L23)-1)</f>
        <v>-1.714617384109729E-2</v>
      </c>
      <c r="N23" s="144">
        <f>SUM(N18:N22)</f>
        <v>100536</v>
      </c>
      <c r="O23" s="145">
        <f>SUM(O18:O22)</f>
        <v>112505</v>
      </c>
      <c r="P23" s="120">
        <f>((N23/O23)-1)</f>
        <v>-0.10638638282742985</v>
      </c>
      <c r="Q23" s="26">
        <f>SUM(Q18:Q22)</f>
        <v>3388047</v>
      </c>
      <c r="R23" s="13">
        <f>SUM(R18:R22)</f>
        <v>3033575</v>
      </c>
      <c r="S23" s="128">
        <f>((Q23/R23)-1)</f>
        <v>0.11684959165341224</v>
      </c>
      <c r="T23" s="148">
        <f>SUM(T18:T22)</f>
        <v>2538034</v>
      </c>
      <c r="U23" s="149">
        <f>SUM(U18:U22)</f>
        <v>2538511</v>
      </c>
      <c r="V23" s="120">
        <f>((T23/U23)-1)</f>
        <v>-1.8790542960023249E-4</v>
      </c>
      <c r="W23" s="148">
        <f>SUM(W18:W22)</f>
        <v>5590199</v>
      </c>
      <c r="X23" s="13">
        <f>SUM(X18:X22)</f>
        <v>5889280</v>
      </c>
      <c r="Y23" s="117">
        <f>((W23/X23)-1)</f>
        <v>-5.0783966800695524E-2</v>
      </c>
      <c r="Z23" s="148">
        <f>SUM(Z18:Z22)</f>
        <v>1778547</v>
      </c>
      <c r="AA23" s="149">
        <f>SUM(AA18:AA22)</f>
        <v>1471300</v>
      </c>
      <c r="AB23" s="128">
        <f>((Z23/AA23)-1)</f>
        <v>0.20882688778631153</v>
      </c>
      <c r="AC23" s="148">
        <f>SUM(AC18:AC22)</f>
        <v>4196750</v>
      </c>
      <c r="AD23" s="149">
        <f>SUM(AD18:AD22)</f>
        <v>5212239</v>
      </c>
      <c r="AE23" s="120">
        <f>((AC23/AD23)-1)</f>
        <v>-0.19482778897897812</v>
      </c>
      <c r="AF23" s="26">
        <f>SUM(AF18:AF22)</f>
        <v>80070</v>
      </c>
      <c r="AG23" s="13">
        <f>SUM(AG18:AG22)</f>
        <v>24182</v>
      </c>
      <c r="AH23" s="128">
        <f>((AF23/AG23)-1)</f>
        <v>2.3111405177404682</v>
      </c>
      <c r="AI23" s="26">
        <f>SUM(AI18:AI22)</f>
        <v>5292189</v>
      </c>
      <c r="AJ23" s="13">
        <f>SUM(AJ18:AJ22)</f>
        <v>5214118</v>
      </c>
      <c r="AK23" s="128">
        <f>((AI23/AJ23)-1)</f>
        <v>1.4973002145329373E-2</v>
      </c>
      <c r="AL23" s="26">
        <f>SUM(AL18:AL22)</f>
        <v>0</v>
      </c>
      <c r="AM23" s="13">
        <f>SUM(AM18:AM22)</f>
        <v>0</v>
      </c>
      <c r="AN23" s="97" t="s">
        <v>118</v>
      </c>
      <c r="AO23" s="26">
        <f>SUM(AO18:AO22)</f>
        <v>47459297</v>
      </c>
      <c r="AP23" s="13">
        <f>SUM(AP18:AP22)</f>
        <v>50087617</v>
      </c>
      <c r="AQ23" s="117">
        <f>((AO23/AP23)-1)</f>
        <v>-5.2474446927670781E-2</v>
      </c>
    </row>
    <row r="24" spans="1:43" ht="15" thickBot="1">
      <c r="A24" s="104" t="s">
        <v>36</v>
      </c>
      <c r="B24" s="28">
        <f>B17+B23</f>
        <v>3157026</v>
      </c>
      <c r="C24" s="29">
        <f>C17+C23</f>
        <v>3081468</v>
      </c>
      <c r="D24" s="133">
        <f>((B24/C24)-1)</f>
        <v>2.4520131314035964E-2</v>
      </c>
      <c r="E24" s="28">
        <f>E17+E23</f>
        <v>66741089</v>
      </c>
      <c r="F24" s="29">
        <f>F17+F23</f>
        <v>64155365</v>
      </c>
      <c r="G24" s="154">
        <f>((E24/F24)-1)</f>
        <v>4.030409615781938E-2</v>
      </c>
      <c r="H24" s="146">
        <f>H17+H23</f>
        <v>162542691</v>
      </c>
      <c r="I24" s="147">
        <f>I17+I23</f>
        <v>171334626</v>
      </c>
      <c r="J24" s="121">
        <f>((H24/I24)-1)</f>
        <v>-5.1314408565610092E-2</v>
      </c>
      <c r="K24" s="146">
        <f>K17+K23</f>
        <v>41555996</v>
      </c>
      <c r="L24" s="147">
        <f>L17+L23</f>
        <v>46290592</v>
      </c>
      <c r="M24" s="118">
        <f>((K24/L24)-1)</f>
        <v>-0.10227987578987974</v>
      </c>
      <c r="N24" s="146">
        <f>N17+N23</f>
        <v>1267484</v>
      </c>
      <c r="O24" s="147">
        <f>O17+O23</f>
        <v>1369072</v>
      </c>
      <c r="P24" s="121">
        <f>((N24/O24)-1)</f>
        <v>-7.4202087253263493E-2</v>
      </c>
      <c r="Q24" s="28">
        <f>Q17+Q23</f>
        <v>18606018</v>
      </c>
      <c r="R24" s="29">
        <f>R17+R23</f>
        <v>16962799</v>
      </c>
      <c r="S24" s="129">
        <f>((Q24/R24)-1)</f>
        <v>9.6871925441078366E-2</v>
      </c>
      <c r="T24" s="150">
        <f>T17+T23</f>
        <v>19747035</v>
      </c>
      <c r="U24" s="151">
        <f>U17+U23</f>
        <v>19656332</v>
      </c>
      <c r="V24" s="133">
        <f>((T24/U24)-1)</f>
        <v>4.6144417992126652E-3</v>
      </c>
      <c r="W24" s="150">
        <f>W17+W23</f>
        <v>58486896</v>
      </c>
      <c r="X24" s="29">
        <f>X17+X23</f>
        <v>63820142</v>
      </c>
      <c r="Y24" s="118">
        <f>((W24/X24)-1)</f>
        <v>-8.3566815003326078E-2</v>
      </c>
      <c r="Z24" s="150">
        <f>Z17+Z23</f>
        <v>15924352</v>
      </c>
      <c r="AA24" s="151">
        <f>AA17+AA23</f>
        <v>15034556</v>
      </c>
      <c r="AB24" s="129">
        <f>((Z24/AA24)-1)</f>
        <v>5.9183390583666062E-2</v>
      </c>
      <c r="AC24" s="150">
        <f>AC17+AC23</f>
        <v>52851932</v>
      </c>
      <c r="AD24" s="151">
        <f>AD17+AD23</f>
        <v>62993306</v>
      </c>
      <c r="AE24" s="121">
        <f>((AC24/AD24)-1)</f>
        <v>-0.16099129644029164</v>
      </c>
      <c r="AF24" s="28">
        <f>AF17+AF23</f>
        <v>653820</v>
      </c>
      <c r="AG24" s="29">
        <f>AG17+AG23</f>
        <v>389694</v>
      </c>
      <c r="AH24" s="129">
        <f>((AF24/AG24)-1)</f>
        <v>0.67777794885217624</v>
      </c>
      <c r="AI24" s="28">
        <f>AI17+AI23</f>
        <v>60817062</v>
      </c>
      <c r="AJ24" s="29">
        <f>AJ17+AJ23</f>
        <v>61089897</v>
      </c>
      <c r="AK24" s="118">
        <f>((AI24/AJ24)-1)</f>
        <v>-4.4661230972447008E-3</v>
      </c>
      <c r="AL24" s="28">
        <f>AL17+AL23</f>
        <v>0</v>
      </c>
      <c r="AM24" s="29">
        <f>AM17+AM23</f>
        <v>0</v>
      </c>
      <c r="AN24" s="98" t="s">
        <v>118</v>
      </c>
      <c r="AO24" s="28">
        <f>AO17+AO23</f>
        <v>502351401</v>
      </c>
      <c r="AP24" s="29">
        <f>AP17+AP23</f>
        <v>526177849</v>
      </c>
      <c r="AQ24" s="118">
        <f>((AO24/AP24)-1)</f>
        <v>-4.5282119050207292E-2</v>
      </c>
    </row>
    <row r="25" spans="1:43" s="138" customFormat="1">
      <c r="B25" s="139"/>
      <c r="C25" s="139"/>
      <c r="D25" s="139"/>
      <c r="E25" s="139"/>
      <c r="H25" s="139"/>
      <c r="K25" s="139"/>
      <c r="N25" s="139"/>
      <c r="Q25" s="139"/>
      <c r="T25" s="139"/>
      <c r="W25" s="139"/>
      <c r="Z25" s="139"/>
      <c r="AC25" s="139"/>
      <c r="AF25" s="139"/>
      <c r="AI25" s="139"/>
      <c r="AO25" s="139"/>
    </row>
  </sheetData>
  <mergeCells count="56">
    <mergeCell ref="E3:G4"/>
    <mergeCell ref="B3:D4"/>
    <mergeCell ref="AO3:AQ4"/>
    <mergeCell ref="AL3:AN4"/>
    <mergeCell ref="AI3:AK4"/>
    <mergeCell ref="AF3:AH4"/>
    <mergeCell ref="AC3:AE4"/>
    <mergeCell ref="Z3:AB4"/>
    <mergeCell ref="W3:Y4"/>
    <mergeCell ref="T3:V4"/>
    <mergeCell ref="Q3:S4"/>
    <mergeCell ref="N3:P4"/>
    <mergeCell ref="K3:M4"/>
    <mergeCell ref="H3:J4"/>
    <mergeCell ref="AQ5:AQ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D5:D6"/>
    <mergeCell ref="C5:C6"/>
    <mergeCell ref="B5:B6"/>
    <mergeCell ref="Q5:Q6"/>
    <mergeCell ref="R5:R6"/>
    <mergeCell ref="F5:F6"/>
    <mergeCell ref="E5:E6"/>
    <mergeCell ref="S5:S6"/>
    <mergeCell ref="J5:J6"/>
    <mergeCell ref="I5:I6"/>
    <mergeCell ref="H5:H6"/>
    <mergeCell ref="G5:G6"/>
    <mergeCell ref="P5:P6"/>
    <mergeCell ref="O5:O6"/>
    <mergeCell ref="N5:N6"/>
    <mergeCell ref="M5:M6"/>
    <mergeCell ref="L5:L6"/>
    <mergeCell ref="K5:K6"/>
  </mergeCells>
  <phoneticPr fontId="3"/>
  <pageMargins left="0.59055118110236227" right="0.39370078740157483" top="0.59055118110236227" bottom="0.59055118110236227" header="0.19685039370078741" footer="0.19685039370078741"/>
  <pageSetup paperSize="9" scale="92" fitToWidth="0" orientation="landscape" r:id="rId1"/>
  <colBreaks count="1" manualBreakCount="1">
    <brk id="13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R4財政状況一覧</vt:lpstr>
      <vt:lpstr>歳入</vt:lpstr>
      <vt:lpstr>歳出（性質別）</vt:lpstr>
      <vt:lpstr>歳出（目的別）</vt:lpstr>
      <vt:lpstr>'R4財政状況一覧'!Print_Area</vt:lpstr>
      <vt:lpstr>'歳出（性質別）'!Print_Area</vt:lpstr>
      <vt:lpstr>'歳出（目的別）'!Print_Area</vt:lpstr>
      <vt:lpstr>歳入!Print_Area</vt:lpstr>
      <vt:lpstr>'R4財政状況一覧'!Print_Titles</vt:lpstr>
      <vt:lpstr>'歳出（性質別）'!Print_Titles</vt:lpstr>
      <vt:lpstr>'歳出（目的別）'!Print_Titles</vt:lpstr>
      <vt:lpstr>歳入!Print_Titles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谷内口　剛</dc:creator>
  <cp:lastModifiedBy> </cp:lastModifiedBy>
  <cp:lastPrinted>2023-10-14T08:01:54Z</cp:lastPrinted>
  <dcterms:created xsi:type="dcterms:W3CDTF">2023-09-14T05:40:08Z</dcterms:created>
  <dcterms:modified xsi:type="dcterms:W3CDTF">2023-12-06T05:02:05Z</dcterms:modified>
</cp:coreProperties>
</file>