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6wsussv\OAWORK\上下水道課\下水道\料金担当\高木\県照会等\H30\経営比較分析表\"/>
    </mc:Choice>
  </mc:AlternateContent>
  <workbookProtection workbookAlgorithmName="SHA-512" workbookHashValue="Go67Ddx8ISndIG0HvvQ6cvm+MKbXEdn4Z6pU9VUu5MthjwtleKFSNufuKZDq8dgvhXGss1yosmnA0uze8XIa0w==" workbookSaltValue="dYClnZ1TEUicINVX+PYYR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P10" i="4"/>
  <c r="I10" i="4"/>
  <c r="BB8" i="4"/>
  <c r="AT8"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<sst xmlns="http://schemas.openxmlformats.org/spreadsheetml/2006/main" count="245" uniqueCount="125">
  <si>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</si>
  <si>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</si>
  <si>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</si>
  <si>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</si>
  <si>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</si>
  <si>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</si>
  <si>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</si>
  <si>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</si>
  <si>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</si>
  <si>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</si>
  <si>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</si>
  <si>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</si>
  <si>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</si>
  <si>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</si>
  <si>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</si>
  <si>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</si>
  <si>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</si>
  <si>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</si>
  <si>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</si>
  <si>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</si>
  <si>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</si>
  <si>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</si>
  <si>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</si>
  <si>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</si>
  <si>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</si>
  <si>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</si>
  <si>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</si>
  <si>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</si>
  <si>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</si>
  <si>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</si>
  <si>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</si>
  <si>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</si>
  <si>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</si>
  <si>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</si>
  <si>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</si>
  <si>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</si>
  <si>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</si>
  <si>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</si>
  <si>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</si>
  <si>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</si>
  <si>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</si>
  <si>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</si>
  <si>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</si>
  <si>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</si>
  <si>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</si>
  <si>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</si>
  <si>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</si>
  <si>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</si>
  <si>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</si>
  <si>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</si>
  <si>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</si>
  <si>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</si>
  <si>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</si>
  <si>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</si>
  <si>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</si>
  <si>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</si>
  <si>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</si>
  <si>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</si>
  <si>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</si>
  <si>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</si>
  <si>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</si>
  <si>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</si>
  <si>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</si>
  <si>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</si>
  <si>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</si>
  <si>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</si>
  <si>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</si>
  <si>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</si>
  <si>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</si>
  <si>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</si>
  <si>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</si>
  <si>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</si>
  <si>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</si>
  <si>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</si>
  <si>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</si>
  <si>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</si>
  <si>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</si>
  <si>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</si>
  <si>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</si>
  <si>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</si>
  <si>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</si>
  <si>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</si>
  <si>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</si>
  <si>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</si>
  <si>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</si>
  <si>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</si>
  <si>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</si>
  <si>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</si>
  <si>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</si>
  <si>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</si>
  <si>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</si>
  <si>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</si>
  <si>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</si>
  <si>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</si>
  <si>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</si>
  <si>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</si>
  <si>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</si>
  <si>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</si>
  <si>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</si>
  <si>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</si>
  <si>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</si>
  <si>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</si>
  <si>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</si>
  <si>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</si>
  <si>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</si>
  <si>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</si>
  <si>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</si>
  <si>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</si>
  <si>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</si>
  <si>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</si>
  <si>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</si>
  <si>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</si>
  <si>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</si>
  <si>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</si>
  <si>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</si>
  <si>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</si>
  <si>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</si>
  <si>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</si>
  <si>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</si>
  <si>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</si>
  <si>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</si>
  <si>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</si>
  <si>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は、未整備区域の整備を進める一方で、今後は施設の改築更新も行っていかなければならないため、更新投資の増加も見込まれることから、企業債の償還金や利子も増加していく見込みであり、経営状況はより厳しさを増していくと考えられます。
　H30年度から地方公営企業法を適用したことから、今後は経営状況をより的確に把握し、適正な使用料の設定、効率的な維持管理による経費節減、更新投資の平準化や経費節減等に取り組み、経営改善に努めます。
　経営戦略の策定状況：H29年３月策定済</t>
    <phoneticPr fontId="4"/>
  </si>
  <si>
    <t>　①収益的収支比率は100％を下回り、単年度収支は赤字で、経営の健全性が低いことを示しています。この理由は、建設改良費の財源として借り入れた企業債の償還金や利子が多額なためと考えられます。
　⑤経費回収率は、類似団体や全国平均に比べ高水準にありますが、引き続き使用料改定等に取り組み、改善に努める必要があります。
　④企業債残高対事業規模比率や、⑥汚水処理原価は類似団体平均や全国平均を下回っています。
　これらの経営指標から、他の団体に比べ経営の健全性は高い方であるといえます。
　ただし、これらの経営指標については、浄化センターの建設や改築更新にかかる費用を、公共下水道にまとめて計上しているため、見かけ上経営の健全性がより高い数値となっている点や、地方公営企業法の適用に伴う打切決算による影響がある点に、留意が必要です。
　⑦施設利用率については、公共下水道でまとめて計上しているため、数値がありません。
　⑧水洗化率は類似団体平均を下回っていることから、戸別訪問による接続依頼等水洗化の推進に引き続き取り組んでいく必要があります。
　特定環境保全公共下水道区域は、今後も未整備区域の整備を続けていくため、地方債残高と償還金はさらに増加する見込みであり、経営状況はますます厳しくなると考えられることから、経費節減や適正な使用料改定等に取り組み、経営の健全性の改善に努める必要があります。</t>
    <rPh sb="104" eb="106">
      <t>ルイジ</t>
    </rPh>
    <rPh sb="106" eb="108">
      <t>ダンタイ</t>
    </rPh>
    <rPh sb="109" eb="111">
      <t>ゼンコク</t>
    </rPh>
    <rPh sb="111" eb="113">
      <t>ヘイキン</t>
    </rPh>
    <rPh sb="114" eb="115">
      <t>クラ</t>
    </rPh>
    <rPh sb="116" eb="119">
      <t>コウスイジュン</t>
    </rPh>
    <rPh sb="126" eb="127">
      <t>ヒ</t>
    </rPh>
    <rPh sb="128" eb="129">
      <t>ツヅ</t>
    </rPh>
    <rPh sb="130" eb="133">
      <t>シヨウリョウ</t>
    </rPh>
    <rPh sb="133" eb="135">
      <t>カイテイ</t>
    </rPh>
    <rPh sb="135" eb="136">
      <t>トウ</t>
    </rPh>
    <rPh sb="137" eb="138">
      <t>ト</t>
    </rPh>
    <rPh sb="139" eb="140">
      <t>ク</t>
    </rPh>
    <rPh sb="142" eb="144">
      <t>カイゼン</t>
    </rPh>
    <rPh sb="145" eb="146">
      <t>ツト</t>
    </rPh>
    <rPh sb="148" eb="150">
      <t>ヒツヨウ</t>
    </rPh>
    <rPh sb="333" eb="334">
      <t>ホウ</t>
    </rPh>
    <rPh sb="335" eb="337">
      <t>テキヨウ</t>
    </rPh>
    <rPh sb="486" eb="488">
      <t>コンゴ</t>
    </rPh>
    <rPh sb="495" eb="497">
      <t>セイビ</t>
    </rPh>
    <rPh sb="498" eb="499">
      <t>ツヅ</t>
    </rPh>
    <rPh sb="566" eb="568">
      <t>カイテイ</t>
    </rPh>
    <rPh sb="585" eb="586">
      <t>ツト</t>
    </rPh>
    <phoneticPr fontId="4"/>
  </si>
  <si>
    <t>　管渠については、法定耐用年数を経過したものがないため、長寿命化計画の策定や、更新・老朽化対策は行っていないので、③管渠改善率は、0％となっています。
　今後は、主要な管渠の定期点検や下水道施設を一体的に捉えたストックマネジメント計画の策定等を行い、計画的に改築更新を行うことで、更新投資の平準化に努めます。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</si>
</sst>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0.44</c:v>
                </c:pt>
                <c:pt idx="2" formatCode="#,##0.00;&quot;△&quot;#,##0.00">
                  <c:v>0</c:v>
                </c:pt>
                <c:pt idx="3">
                  <c:v>7.0000000000000007E-2</c:v>
                </c:pt>
                <c:pt idx="4" formatCode="#,##0.00;&quot;△&quot;#,##0.00">
                  <c:v>0</c:v>
                </c:pt>
              </c:numCache>
            </c:numRef>
          </c:val>
          <c:extLst>
            <c:ext xmlns:c16="http://schemas.microsoft.com/office/drawing/2014/chart" uri="{C3380CC4-5D6E-409C-BE32-E72D297353CC}">
              <c16:uniqueId val="{00000000-8363-45D1-9AEF-13AC4867ED3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8363-45D1-9AEF-13AC4867ED3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3C-4EFB-BE92-6BC51B0A225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6D3C-4EFB-BE92-6BC51B0A225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70.75</c:v>
                </c:pt>
                <c:pt idx="1">
                  <c:v>69.680000000000007</c:v>
                </c:pt>
                <c:pt idx="2">
                  <c:v>78.94</c:v>
                </c:pt>
                <c:pt idx="3">
                  <c:v>77.319999999999993</c:v>
                </c:pt>
                <c:pt idx="4">
                  <c:v>77.349999999999994</c:v>
                </c:pt>
              </c:numCache>
            </c:numRef>
          </c:val>
          <c:extLst>
            <c:ext xmlns:c16="http://schemas.microsoft.com/office/drawing/2014/chart" uri="{C3380CC4-5D6E-409C-BE32-E72D297353CC}">
              <c16:uniqueId val="{00000000-F3B1-4AC8-A0F6-2A93DDB1CA0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F3B1-4AC8-A0F6-2A93DDB1CA0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90.75</c:v>
                </c:pt>
                <c:pt idx="1">
                  <c:v>90.34</c:v>
                </c:pt>
                <c:pt idx="2">
                  <c:v>93.24</c:v>
                </c:pt>
                <c:pt idx="3">
                  <c:v>96.48</c:v>
                </c:pt>
                <c:pt idx="4">
                  <c:v>92.54</c:v>
                </c:pt>
              </c:numCache>
            </c:numRef>
          </c:val>
          <c:extLst>
            <c:ext xmlns:c16="http://schemas.microsoft.com/office/drawing/2014/chart" uri="{C3380CC4-5D6E-409C-BE32-E72D297353CC}">
              <c16:uniqueId val="{00000000-ABC1-47F1-8226-021FDED1B94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C1-47F1-8226-021FDED1B94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06-4D9C-BD2E-C37583B128C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06-4D9C-BD2E-C37583B128C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31-4C5B-A7A3-072A534C356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31-4C5B-A7A3-072A534C356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FE-441C-9E77-92E987A1D6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FE-441C-9E77-92E987A1D6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BF-4773-AD62-E6E6AF6204E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BF-4773-AD62-E6E6AF6204E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1091.43</c:v>
                </c:pt>
                <c:pt idx="1">
                  <c:v>1088.17</c:v>
                </c:pt>
                <c:pt idx="2">
                  <c:v>1008.51</c:v>
                </c:pt>
                <c:pt idx="3">
                  <c:v>895.52</c:v>
                </c:pt>
                <c:pt idx="4">
                  <c:v>1058.97</c:v>
                </c:pt>
              </c:numCache>
            </c:numRef>
          </c:val>
          <c:extLst>
            <c:ext xmlns:c16="http://schemas.microsoft.com/office/drawing/2014/chart" uri="{C3380CC4-5D6E-409C-BE32-E72D297353CC}">
              <c16:uniqueId val="{00000000-98E6-4882-BB05-2FEF1E2AC90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98E6-4882-BB05-2FEF1E2AC90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83.95</c:v>
                </c:pt>
                <c:pt idx="1">
                  <c:v>99.81</c:v>
                </c:pt>
                <c:pt idx="2">
                  <c:v>104.08</c:v>
                </c:pt>
                <c:pt idx="3">
                  <c:v>107.76</c:v>
                </c:pt>
                <c:pt idx="4">
                  <c:v>92.97</c:v>
                </c:pt>
              </c:numCache>
            </c:numRef>
          </c:val>
          <c:extLst>
            <c:ext xmlns:c16="http://schemas.microsoft.com/office/drawing/2014/chart" uri="{C3380CC4-5D6E-409C-BE32-E72D297353CC}">
              <c16:uniqueId val="{00000000-4790-4482-85E0-56E8CE34730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4790-4482-85E0-56E8CE34730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210.08</c:v>
                </c:pt>
                <c:pt idx="1">
                  <c:v>183.26</c:v>
                </c:pt>
                <c:pt idx="2">
                  <c:v>174.88</c:v>
                </c:pt>
                <c:pt idx="3">
                  <c:v>173.43</c:v>
                </c:pt>
                <c:pt idx="4">
                  <c:v>171.11</c:v>
                </c:pt>
              </c:numCache>
            </c:numRef>
          </c:val>
          <c:extLst>
            <c:ext xmlns:c16="http://schemas.microsoft.com/office/drawing/2014/chart" uri="{C3380CC4-5D6E-409C-BE32-E72D297353CC}">
              <c16:uniqueId val="{00000000-2CD6-49DE-8AAC-1EACD382C6B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2CD6-49DE-8AAC-1EACD382C6B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40"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滑川市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33337</v>
      </c>
      <c r="AM8" s="66"/>
      <c r="AN8" s="66"/>
      <c r="AO8" s="66"/>
      <c r="AP8" s="66"/>
      <c r="AQ8" s="66"/>
      <c r="AR8" s="66"/>
      <c r="AS8" s="66"/>
      <c r="AT8" s="65">
        <f>データ!T6</f>
        <v>54.63</v>
      </c>
      <c r="AU8" s="65"/>
      <c r="AV8" s="65"/>
      <c r="AW8" s="65"/>
      <c r="AX8" s="65"/>
      <c r="AY8" s="65"/>
      <c r="AZ8" s="65"/>
      <c r="BA8" s="65"/>
      <c r="BB8" s="65">
        <f>データ!U6</f>
        <v>610.23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36.520000000000003</v>
      </c>
      <c r="Q10" s="65"/>
      <c r="R10" s="65"/>
      <c r="S10" s="65"/>
      <c r="T10" s="65"/>
      <c r="U10" s="65"/>
      <c r="V10" s="65"/>
      <c r="W10" s="65">
        <f>データ!Q6</f>
        <v>89.82</v>
      </c>
      <c r="X10" s="65"/>
      <c r="Y10" s="65"/>
      <c r="Z10" s="65"/>
      <c r="AA10" s="65"/>
      <c r="AB10" s="65"/>
      <c r="AC10" s="65"/>
      <c r="AD10" s="66">
        <f>データ!R6</f>
        <v>3520</v>
      </c>
      <c r="AE10" s="66"/>
      <c r="AF10" s="66"/>
      <c r="AG10" s="66"/>
      <c r="AH10" s="66"/>
      <c r="AI10" s="66"/>
      <c r="AJ10" s="66"/>
      <c r="AK10" s="2"/>
      <c r="AL10" s="66">
        <f>データ!V6</f>
        <v>12157</v>
      </c>
      <c r="AM10" s="66"/>
      <c r="AN10" s="66"/>
      <c r="AO10" s="66"/>
      <c r="AP10" s="66"/>
      <c r="AQ10" s="66"/>
      <c r="AR10" s="66"/>
      <c r="AS10" s="66"/>
      <c r="AT10" s="65">
        <f>データ!W6</f>
        <v>4.3499999999999996</v>
      </c>
      <c r="AU10" s="65"/>
      <c r="AV10" s="65"/>
      <c r="AW10" s="65"/>
      <c r="AX10" s="65"/>
      <c r="AY10" s="65"/>
      <c r="AZ10" s="65"/>
      <c r="BA10" s="65"/>
      <c r="BB10" s="65">
        <f>データ!X6</f>
        <v>2794.71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I7P4BGLrI6QphLG1kItWsQKhLqSDRKYrZ2JL9+nYJPZ+ljnnCqxmqwZnBG4D9Y5AhuLMel4m5sZXnuD1aYLtyQ==" saltValue="wz1hX5/cVzvlB7X0pnLfT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162060</v>
      </c>
      <c r="D6" s="32">
        <f t="shared" si="3"/>
        <v>47</v>
      </c>
      <c r="E6" s="32">
        <f t="shared" si="3"/>
        <v>17</v>
      </c>
      <c r="F6" s="32">
        <f t="shared" si="3"/>
        <v>4</v>
      </c>
      <c r="G6" s="32">
        <f t="shared" si="3"/>
        <v>0</v>
      </c>
      <c r="H6" s="32" t="str">
        <f t="shared" si="3"/>
        <v>富山県　滑川市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36.520000000000003</v>
      </c>
      <c r="Q6" s="33">
        <f t="shared" si="3"/>
        <v>89.82</v>
      </c>
      <c r="R6" s="33">
        <f t="shared" si="3"/>
        <v>3520</v>
      </c>
      <c r="S6" s="33">
        <f t="shared" si="3"/>
        <v>33337</v>
      </c>
      <c r="T6" s="33">
        <f t="shared" si="3"/>
        <v>54.63</v>
      </c>
      <c r="U6" s="33">
        <f t="shared" si="3"/>
        <v>610.23</v>
      </c>
      <c r="V6" s="33">
        <f t="shared" si="3"/>
        <v>12157</v>
      </c>
      <c r="W6" s="33">
        <f t="shared" si="3"/>
        <v>4.3499999999999996</v>
      </c>
      <c r="X6" s="33">
        <f t="shared" si="3"/>
        <v>2794.71</v>
      </c>
      <c r="Y6" s="34">
        <f>IF(Y7="",NA(),Y7)</f>
        <v>90.75</v>
      </c>
      <c r="Z6" s="34">
        <f t="shared" ref="Z6:AH6" si="4">IF(Z7="",NA(),Z7)</f>
        <v>90.34</v>
      </c>
      <c r="AA6" s="34">
        <f t="shared" si="4"/>
        <v>93.24</v>
      </c>
      <c r="AB6" s="34">
        <f t="shared" si="4"/>
        <v>96.48</v>
      </c>
      <c r="AC6" s="34">
        <f t="shared" si="4"/>
        <v>92.54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1091.43</v>
      </c>
      <c r="BG6" s="34">
        <f t="shared" ref="BG6:BO6" si="7">IF(BG7="",NA(),BG7)</f>
        <v>1088.17</v>
      </c>
      <c r="BH6" s="34">
        <f t="shared" si="7"/>
        <v>1008.51</v>
      </c>
      <c r="BI6" s="34">
        <f t="shared" si="7"/>
        <v>895.52</v>
      </c>
      <c r="BJ6" s="34">
        <f t="shared" si="7"/>
        <v>1058.97</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83.95</v>
      </c>
      <c r="BR6" s="34">
        <f t="shared" ref="BR6:BZ6" si="8">IF(BR7="",NA(),BR7)</f>
        <v>99.81</v>
      </c>
      <c r="BS6" s="34">
        <f t="shared" si="8"/>
        <v>104.08</v>
      </c>
      <c r="BT6" s="34">
        <f t="shared" si="8"/>
        <v>107.76</v>
      </c>
      <c r="BU6" s="34">
        <f t="shared" si="8"/>
        <v>92.97</v>
      </c>
      <c r="BV6" s="34">
        <f t="shared" si="8"/>
        <v>64.63</v>
      </c>
      <c r="BW6" s="34">
        <f t="shared" si="8"/>
        <v>66.56</v>
      </c>
      <c r="BX6" s="34">
        <f t="shared" si="8"/>
        <v>66.22</v>
      </c>
      <c r="BY6" s="34">
        <f t="shared" si="8"/>
        <v>69.87</v>
      </c>
      <c r="BZ6" s="34">
        <f t="shared" si="8"/>
        <v>74.3</v>
      </c>
      <c r="CA6" s="33" t="str">
        <f>IF(CA7="","",IF(CA7="-","【-】","【"&amp;SUBSTITUTE(TEXT(CA7,"#,##0.00"),"-","△")&amp;"】"))</f>
        <v>【75.58】</v>
      </c>
      <c r="CB6" s="34">
        <f>IF(CB7="",NA(),CB7)</f>
        <v>210.08</v>
      </c>
      <c r="CC6" s="34">
        <f t="shared" ref="CC6:CK6" si="9">IF(CC7="",NA(),CC7)</f>
        <v>183.26</v>
      </c>
      <c r="CD6" s="34">
        <f t="shared" si="9"/>
        <v>174.88</v>
      </c>
      <c r="CE6" s="34">
        <f t="shared" si="9"/>
        <v>173.43</v>
      </c>
      <c r="CF6" s="34">
        <f t="shared" si="9"/>
        <v>171.11</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70.75</v>
      </c>
      <c r="CY6" s="34">
        <f t="shared" ref="CY6:DG6" si="11">IF(CY7="",NA(),CY7)</f>
        <v>69.680000000000007</v>
      </c>
      <c r="CZ6" s="34">
        <f t="shared" si="11"/>
        <v>78.94</v>
      </c>
      <c r="DA6" s="34">
        <f t="shared" si="11"/>
        <v>77.319999999999993</v>
      </c>
      <c r="DB6" s="34">
        <f t="shared" si="11"/>
        <v>77.349999999999994</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0.44</v>
      </c>
      <c r="EG6" s="33">
        <f t="shared" si="14"/>
        <v>0</v>
      </c>
      <c r="EH6" s="34">
        <f t="shared" si="14"/>
        <v>7.0000000000000007E-2</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162060</v>
      </c>
      <c r="D7" s="36">
        <v>47</v>
      </c>
      <c r="E7" s="36">
        <v>17</v>
      </c>
      <c r="F7" s="36">
        <v>4</v>
      </c>
      <c r="G7" s="36">
        <v>0</v>
      </c>
      <c r="H7" s="36" t="s">
        <v>109</v>
      </c>
      <c r="I7" s="36" t="s">
        <v>110</v>
      </c>
      <c r="J7" s="36" t="s">
        <v>111</v>
      </c>
      <c r="K7" s="36" t="s">
        <v>112</v>
      </c>
      <c r="L7" s="36" t="s">
        <v>113</v>
      </c>
      <c r="M7" s="36" t="s">
        <v>114</v>
      </c>
      <c r="N7" s="37" t="s">
        <v>115</v>
      </c>
      <c r="O7" s="37" t="s">
        <v>116</v>
      </c>
      <c r="P7" s="37">
        <v>36.520000000000003</v>
      </c>
      <c r="Q7" s="37">
        <v>89.82</v>
      </c>
      <c r="R7" s="37">
        <v>3520</v>
      </c>
      <c r="S7" s="37">
        <v>33337</v>
      </c>
      <c r="T7" s="37">
        <v>54.63</v>
      </c>
      <c r="U7" s="37">
        <v>610.23</v>
      </c>
      <c r="V7" s="37">
        <v>12157</v>
      </c>
      <c r="W7" s="37">
        <v>4.3499999999999996</v>
      </c>
      <c r="X7" s="37">
        <v>2794.71</v>
      </c>
      <c r="Y7" s="37">
        <v>90.75</v>
      </c>
      <c r="Z7" s="37">
        <v>90.34</v>
      </c>
      <c r="AA7" s="37">
        <v>93.24</v>
      </c>
      <c r="AB7" s="37">
        <v>96.48</v>
      </c>
      <c r="AC7" s="37">
        <v>92.54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1091.43</v>
      </c>
      <c r="BG7" s="37">
        <v>1088.17</v>
      </c>
      <c r="BH7" s="37">
        <v>1008.51</v>
      </c>
      <c r="BI7" s="37">
        <v>895.52</v>
      </c>
      <c r="BJ7" s="37">
        <v>1058.97</v>
      </c>
      <c r="BK7" s="37">
        <v>1569.13</v>
      </c>
      <c r="BL7" s="37">
        <v>1436</v>
      </c>
      <c r="BM7" s="37">
        <v>1434.89</v>
      </c>
      <c r="BN7" s="37">
        <v>1298.9100000000001</v>
      </c>
      <c r="BO7" s="37">
        <v>1243.71</v>
      </c>
      <c r="BP7" s="37">
        <v>1225.44</v>
      </c>
      <c r="BQ7" s="37">
        <v>83.95</v>
      </c>
      <c r="BR7" s="37">
        <v>99.81</v>
      </c>
      <c r="BS7" s="37">
        <v>104.08</v>
      </c>
      <c r="BT7" s="37">
        <v>107.76</v>
      </c>
      <c r="BU7" s="37">
        <v>92.97</v>
      </c>
      <c r="BV7" s="37">
        <v>64.63</v>
      </c>
      <c r="BW7" s="37">
        <v>66.56</v>
      </c>
      <c r="BX7" s="37">
        <v>66.22</v>
      </c>
      <c r="BY7" s="37">
        <v>69.87</v>
      </c>
      <c r="BZ7" s="37">
        <v>74.3</v>
      </c>
      <c r="CA7" s="37">
        <v>75.58</v>
      </c>
      <c r="CB7" s="37">
        <v>210.08</v>
      </c>
      <c r="CC7" s="37">
        <v>183.26</v>
      </c>
      <c r="CD7" s="37">
        <v>174.88</v>
      </c>
      <c r="CE7" s="37">
        <v>173.43</v>
      </c>
      <c r="CF7" s="37">
        <v>171.11</v>
      </c>
      <c r="CG7" s="37">
        <v>245.75</v>
      </c>
      <c r="CH7" s="37">
        <v>244.29</v>
      </c>
      <c r="CI7" s="37">
        <v>246.72</v>
      </c>
      <c r="CJ7" s="37">
        <v>234.96</v>
      </c>
      <c r="CK7" s="37">
        <v>221.81</v>
      </c>
      <c r="CL7" s="37">
        <v>215.23</v>
      </c>
      <c r="CM7" s="37" t="s">
        <v>115</v>
      </c>
      <c r="CN7" s="37" t="s">
        <v>115</v>
      </c>
      <c r="CO7" s="37" t="s">
        <v>115</v>
      </c>
      <c r="CP7" s="37" t="s">
        <v>115</v>
      </c>
      <c r="CQ7" s="37" t="s">
        <v>115</v>
      </c>
      <c r="CR7" s="37">
        <v>43.65</v>
      </c>
      <c r="CS7" s="37">
        <v>43.58</v>
      </c>
      <c r="CT7" s="37">
        <v>41.35</v>
      </c>
      <c r="CU7" s="37">
        <v>42.9</v>
      </c>
      <c r="CV7" s="37">
        <v>43.36</v>
      </c>
      <c r="CW7" s="37">
        <v>42.66</v>
      </c>
      <c r="CX7" s="37">
        <v>70.75</v>
      </c>
      <c r="CY7" s="37">
        <v>69.680000000000007</v>
      </c>
      <c r="CZ7" s="37">
        <v>78.94</v>
      </c>
      <c r="DA7" s="37">
        <v>77.319999999999993</v>
      </c>
      <c r="DB7" s="37">
        <v>77.349999999999994</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0.44</v>
      </c>
      <c r="EG7" s="37">
        <v>0</v>
      </c>
      <c r="EH7" s="37">
        <v>7.0000000000000007E-2</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2019-01-29T07:35:05Z</cp:lastPrinted>
  <dcterms:created xsi:type="dcterms:W3CDTF">2018-12-03T09:13:44Z</dcterms:created>
  <dcterms:modified xsi:type="dcterms:W3CDTF">2019-01-29T07:52:59Z</dcterms:modified>
  <cp:category/>
</cp:coreProperties>
</file>