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504上下水道課\常用\下水道業務係（常用）\03財務（常用）\経営比較分析表(常用)\H30年度決算\"/>
    </mc:Choice>
  </mc:AlternateContent>
  <xr:revisionPtr revIDLastSave="0" documentId="13_ncr:1_{0AA326BB-45EF-4F6E-B9DA-B31375B67093}" xr6:coauthVersionLast="36" xr6:coauthVersionMax="36" xr10:uidLastSave="{00000000-0000-0000-0000-000000000000}"/>
  <workbookProtection workbookAlgorithmName="SHA-512" workbookHashValue="hIg7iok7LuEkJfvMDKYJxOpB/DOVLXMTftW03Q6WNLcpSLkNyYbZhSM96FiEwWPmx1S6GjlSpeRtUf+fi+vc3g==" workbookSaltValue="NQpKhwgpqc4laU/YOY0P9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W10" i="4"/>
  <c r="BB8" i="4"/>
  <c r="AD8" i="4"/>
  <c r="I8" i="4"/>
  <c r="B8"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<sst xmlns="http://schemas.openxmlformats.org/spreadsheetml/2006/main" count="247" uniqueCount="111">
  <si>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</si>
  <si>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</si>
  <si>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</si>
  <si>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</si>
  <si>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</si>
  <si>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</si>
  <si>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</si>
  <si>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</si>
  <si>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</si>
  <si>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</si>
  <si>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</si>
  <si>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</si>
  <si>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</si>
  <si>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</si>
  <si>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</si>
  <si>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</si>
  <si>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</si>
  <si>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</si>
  <si>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</si>
  <si>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</si>
  <si>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</si>
  <si>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</si>
  <si>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</si>
  <si>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</si>
  <si>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</si>
  <si>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</si>
  <si>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</si>
  <si>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</si>
  <si>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</si>
  <si>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</si>
  <si>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</si>
  <si>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</si>
  <si>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</si>
  <si>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</si>
  <si>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</si>
  <si>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</si>
  <si>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</si>
  <si>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</si>
  <si>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</si>
  <si>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</si>
  <si>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</si>
  <si>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</si>
  <si>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</si>
  <si>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</si>
  <si>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</si>
  <si>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</si>
  <si>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</si>
  <si>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</si>
  <si>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</si>
  <si>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</si>
  <si>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</si>
  <si>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</si>
  <si>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</si>
  <si>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</si>
  <si>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</si>
  <si>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</si>
  <si>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</si>
  <si>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</si>
  <si>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</si>
  <si>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</si>
  <si>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</si>
  <si>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</si>
  <si>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</si>
  <si>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</si>
  <si>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</si>
  <si>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</si>
  <si>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</si>
  <si>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</si>
  <si>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</si>
  <si>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</si>
  <si>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</si>
  <si>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</si>
  <si>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</si>
  <si>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</si>
  <si>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</si>
  <si>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</si>
  <si>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</si>
  <si>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</si>
  <si>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</si>
  <si>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</si>
  <si>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</si>
  <si>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</si>
  <si>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</si>
  <si>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</si>
  <si>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</si>
  <si>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</si>
  <si>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</si>
  <si>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</si>
  <si>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</si>
  <si>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</si>
  <si>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</si>
  <si>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</si>
  <si>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</si>
  <si>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</si>
  <si>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</si>
  <si>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</si>
  <si>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</si>
  <si>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</si>
  <si>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</si>
  <si>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</si>
  <si>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</si>
  <si>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</si>
  <si>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</si>
  <si>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</si>
  <si>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</si>
  <si>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</si>
  <si>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</si>
  <si>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</si>
  <si>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経常損失を継続して計上している。H27年度に大きく経常収支比率が下がっているのは、クリエイタープラザ建設に伴い、大型の浄化槽を整備したことによる減価償却費の増加が要因である。
②累積欠損金比率については、毎年、類似団体より高い数値となっている中で、上記①の要因が加わり、累積欠損金を継続して計上している。
※当市では、複数事業の会計・経理を一体として行っており、下水道会計全体でバランスを取っている。平成22年度5月使用分より使用料の改定と一般会計からの繰入の見直しを組み合わせて行った(下水道会計全体での数値は、以下［全体総括］を参照のこと。）。
③流動比率については、上記①の要因によりH27年度よりマイナスとなっている。
④企業債残高対事業規模比率についても、上記①の要因により類似団体と比較して高い値を示している。決算統計の算出方法が変わったため、減少率が大きくなった。
⑤経費回収率については、汚水処理費の増加により減少している。さらに、100％を下回っているため、引き続き汚水処理経費の見直しと使用料収入の確保に努める。
⑧水洗化率については、類似団体よりも高い数値を示している。下水道会計全体での数値は、以下［全体総括］を参照のこと。</t>
    <phoneticPr fontId="4"/>
  </si>
  <si>
    <t>　当市における個別排水処理事業は、平成10年から建設着手している。法定耐用年数を経過した管渠等はない。
①有形固定資産減価償却率については、H27年度の新規資産（クリエイタープラザ大型浄化槽等）の算入により、同比率が減少しているものの増加傾向にある。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</si>
  <si>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109.53％、②累積欠損金比率は0.00％により単年度収支が黒字、累積欠損は発生していない。また、③流動比率20.67％、④企業債残高対事業規模比率743.73％、⑤経費回収率91.35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下水道会計全体での①有形固定資産減価償却率は30.93％であるが、将来の管路等の更新について検討が必要である。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</si>
</sst>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0E-457A-9831-9D6CF435B0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0E-457A-9831-9D6CF435B0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117.65</c:v>
                </c:pt>
                <c:pt idx="3">
                  <c:v>117.65</c:v>
                </c:pt>
                <c:pt idx="4">
                  <c:v>114.71</c:v>
                </c:pt>
              </c:numCache>
            </c:numRef>
          </c:val>
          <c:extLst>
            <c:ext xmlns:c16="http://schemas.microsoft.com/office/drawing/2014/chart" uri="{C3380CC4-5D6E-409C-BE32-E72D297353CC}">
              <c16:uniqueId val="{00000000-09B2-4289-B1DB-30D2806DCB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09B2-4289-B1DB-30D2806DCB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98.22</c:v>
                </c:pt>
                <c:pt idx="1">
                  <c:v>100</c:v>
                </c:pt>
                <c:pt idx="2">
                  <c:v>100</c:v>
                </c:pt>
                <c:pt idx="3">
                  <c:v>100</c:v>
                </c:pt>
                <c:pt idx="4">
                  <c:v>99.28</c:v>
                </c:pt>
              </c:numCache>
            </c:numRef>
          </c:val>
          <c:extLst>
            <c:ext xmlns:c16="http://schemas.microsoft.com/office/drawing/2014/chart" uri="{C3380CC4-5D6E-409C-BE32-E72D297353CC}">
              <c16:uniqueId val="{00000000-2C97-4CD5-A269-BCECEA9187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2C97-4CD5-A269-BCECEA9187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62.44</c:v>
                </c:pt>
                <c:pt idx="1">
                  <c:v>33.85</c:v>
                </c:pt>
                <c:pt idx="2">
                  <c:v>36.15</c:v>
                </c:pt>
                <c:pt idx="3">
                  <c:v>42</c:v>
                </c:pt>
                <c:pt idx="4">
                  <c:v>34.67</c:v>
                </c:pt>
              </c:numCache>
            </c:numRef>
          </c:val>
          <c:extLst>
            <c:ext xmlns:c16="http://schemas.microsoft.com/office/drawing/2014/chart" uri="{C3380CC4-5D6E-409C-BE32-E72D297353CC}">
              <c16:uniqueId val="{00000000-8241-4CC6-B412-2C0D036FEA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93.93</c:v>
                </c:pt>
                <c:pt idx="1">
                  <c:v>93.17</c:v>
                </c:pt>
                <c:pt idx="2">
                  <c:v>91.08</c:v>
                </c:pt>
                <c:pt idx="3">
                  <c:v>93.87</c:v>
                </c:pt>
                <c:pt idx="4">
                  <c:v>86.84</c:v>
                </c:pt>
              </c:numCache>
            </c:numRef>
          </c:val>
          <c:smooth val="0"/>
          <c:extLst>
            <c:ext xmlns:c16="http://schemas.microsoft.com/office/drawing/2014/chart" uri="{C3380CC4-5D6E-409C-BE32-E72D297353CC}">
              <c16:uniqueId val="{00000001-8241-4CC6-B412-2C0D036FEA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30.89</c:v>
                </c:pt>
                <c:pt idx="1">
                  <c:v>21.48</c:v>
                </c:pt>
                <c:pt idx="2">
                  <c:v>25.1</c:v>
                </c:pt>
                <c:pt idx="3">
                  <c:v>28.81</c:v>
                </c:pt>
                <c:pt idx="4">
                  <c:v>32.869999999999997</c:v>
                </c:pt>
              </c:numCache>
            </c:numRef>
          </c:val>
          <c:extLst>
            <c:ext xmlns:c16="http://schemas.microsoft.com/office/drawing/2014/chart" uri="{C3380CC4-5D6E-409C-BE32-E72D297353CC}">
              <c16:uniqueId val="{00000000-3963-4790-B4C2-D12DFD174F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40.35</c:v>
                </c:pt>
                <c:pt idx="1">
                  <c:v>38.32</c:v>
                </c:pt>
                <c:pt idx="2">
                  <c:v>40.67</c:v>
                </c:pt>
                <c:pt idx="3">
                  <c:v>42.61</c:v>
                </c:pt>
                <c:pt idx="4">
                  <c:v>44.22</c:v>
                </c:pt>
              </c:numCache>
            </c:numRef>
          </c:val>
          <c:smooth val="0"/>
          <c:extLst>
            <c:ext xmlns:c16="http://schemas.microsoft.com/office/drawing/2014/chart" uri="{C3380CC4-5D6E-409C-BE32-E72D297353CC}">
              <c16:uniqueId val="{00000001-3963-4790-B4C2-D12DFD174F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EF-45B0-8F87-A8AF48CA78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EF-45B0-8F87-A8AF48CA78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819.82</c:v>
                </c:pt>
                <c:pt idx="1">
                  <c:v>1264.23</c:v>
                </c:pt>
                <c:pt idx="2">
                  <c:v>1540.35</c:v>
                </c:pt>
                <c:pt idx="3">
                  <c:v>1855.49</c:v>
                </c:pt>
                <c:pt idx="4">
                  <c:v>2303.8200000000002</c:v>
                </c:pt>
              </c:numCache>
            </c:numRef>
          </c:val>
          <c:extLst>
            <c:ext xmlns:c16="http://schemas.microsoft.com/office/drawing/2014/chart" uri="{C3380CC4-5D6E-409C-BE32-E72D297353CC}">
              <c16:uniqueId val="{00000000-621A-4260-BFCF-4D5A45C6F0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244.76</c:v>
                </c:pt>
                <c:pt idx="1">
                  <c:v>244.23</c:v>
                </c:pt>
                <c:pt idx="2">
                  <c:v>213.24</c:v>
                </c:pt>
                <c:pt idx="3">
                  <c:v>231.75</c:v>
                </c:pt>
                <c:pt idx="4">
                  <c:v>254.32</c:v>
                </c:pt>
              </c:numCache>
            </c:numRef>
          </c:val>
          <c:smooth val="0"/>
          <c:extLst>
            <c:ext xmlns:c16="http://schemas.microsoft.com/office/drawing/2014/chart" uri="{C3380CC4-5D6E-409C-BE32-E72D297353CC}">
              <c16:uniqueId val="{00000001-621A-4260-BFCF-4D5A45C6F0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26.58</c:v>
                </c:pt>
                <c:pt idx="1">
                  <c:v>-289.8</c:v>
                </c:pt>
                <c:pt idx="2">
                  <c:v>-160.72999999999999</c:v>
                </c:pt>
                <c:pt idx="3">
                  <c:v>-132.03</c:v>
                </c:pt>
                <c:pt idx="4">
                  <c:v>-381.08</c:v>
                </c:pt>
              </c:numCache>
            </c:numRef>
          </c:val>
          <c:extLst>
            <c:ext xmlns:c16="http://schemas.microsoft.com/office/drawing/2014/chart" uri="{C3380CC4-5D6E-409C-BE32-E72D297353CC}">
              <c16:uniqueId val="{00000000-CA3A-43F2-9B54-AF1F13401A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418.55</c:v>
                </c:pt>
                <c:pt idx="1">
                  <c:v>381.4</c:v>
                </c:pt>
                <c:pt idx="2">
                  <c:v>380.85</c:v>
                </c:pt>
                <c:pt idx="3">
                  <c:v>322.36</c:v>
                </c:pt>
                <c:pt idx="4">
                  <c:v>277.89</c:v>
                </c:pt>
              </c:numCache>
            </c:numRef>
          </c:val>
          <c:smooth val="0"/>
          <c:extLst>
            <c:ext xmlns:c16="http://schemas.microsoft.com/office/drawing/2014/chart" uri="{C3380CC4-5D6E-409C-BE32-E72D297353CC}">
              <c16:uniqueId val="{00000001-CA3A-43F2-9B54-AF1F13401A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907.25</c:v>
                </c:pt>
                <c:pt idx="1">
                  <c:v>1925.23</c:v>
                </c:pt>
                <c:pt idx="2">
                  <c:v>1778.39</c:v>
                </c:pt>
                <c:pt idx="3">
                  <c:v>1971.68</c:v>
                </c:pt>
                <c:pt idx="4">
                  <c:v>1045.3399999999999</c:v>
                </c:pt>
              </c:numCache>
            </c:numRef>
          </c:val>
          <c:extLst>
            <c:ext xmlns:c16="http://schemas.microsoft.com/office/drawing/2014/chart" uri="{C3380CC4-5D6E-409C-BE32-E72D297353CC}">
              <c16:uniqueId val="{00000000-5140-484B-BAE0-C355C5F6F4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5140-484B-BAE0-C355C5F6F4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55.32</c:v>
                </c:pt>
                <c:pt idx="1">
                  <c:v>22.95</c:v>
                </c:pt>
                <c:pt idx="2">
                  <c:v>31.35</c:v>
                </c:pt>
                <c:pt idx="3">
                  <c:v>64.3</c:v>
                </c:pt>
                <c:pt idx="4">
                  <c:v>31.42</c:v>
                </c:pt>
              </c:numCache>
            </c:numRef>
          </c:val>
          <c:extLst>
            <c:ext xmlns:c16="http://schemas.microsoft.com/office/drawing/2014/chart" uri="{C3380CC4-5D6E-409C-BE32-E72D297353CC}">
              <c16:uniqueId val="{00000000-5D06-42E9-9F60-978E0F5677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5D06-42E9-9F60-978E0F5677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362.63</c:v>
                </c:pt>
                <c:pt idx="1">
                  <c:v>864.35</c:v>
                </c:pt>
                <c:pt idx="2">
                  <c:v>626.42999999999995</c:v>
                </c:pt>
                <c:pt idx="3">
                  <c:v>296.73</c:v>
                </c:pt>
                <c:pt idx="4">
                  <c:v>607.66999999999996</c:v>
                </c:pt>
              </c:numCache>
            </c:numRef>
          </c:val>
          <c:extLst>
            <c:ext xmlns:c16="http://schemas.microsoft.com/office/drawing/2014/chart" uri="{C3380CC4-5D6E-409C-BE32-E72D297353CC}">
              <c16:uniqueId val="{00000000-3B68-4061-880A-8B3A4DD27F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3B68-4061-880A-8B3A4DD27F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51056</v>
      </c>
      <c r="AM8" s="68"/>
      <c r="AN8" s="68"/>
      <c r="AO8" s="68"/>
      <c r="AP8" s="68"/>
      <c r="AQ8" s="68"/>
      <c r="AR8" s="68"/>
      <c r="AS8" s="68"/>
      <c r="AT8" s="67">
        <f>データ!T6</f>
        <v>668.64</v>
      </c>
      <c r="AU8" s="67"/>
      <c r="AV8" s="67"/>
      <c r="AW8" s="67"/>
      <c r="AX8" s="67"/>
      <c r="AY8" s="67"/>
      <c r="AZ8" s="67"/>
      <c r="BA8" s="67"/>
      <c r="BB8" s="67">
        <f>データ!U6</f>
        <v>76.36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-20</v>
      </c>
      <c r="J10" s="67"/>
      <c r="K10" s="67"/>
      <c r="L10" s="67"/>
      <c r="M10" s="67"/>
      <c r="N10" s="67"/>
      <c r="O10" s="67"/>
      <c r="P10" s="67">
        <f>データ!P6</f>
        <v>0.27</v>
      </c>
      <c r="Q10" s="67"/>
      <c r="R10" s="67"/>
      <c r="S10" s="67"/>
      <c r="T10" s="67"/>
      <c r="U10" s="67"/>
      <c r="V10" s="67"/>
      <c r="W10" s="67">
        <f>データ!Q6</f>
        <v>100</v>
      </c>
      <c r="X10" s="67"/>
      <c r="Y10" s="67"/>
      <c r="Z10" s="67"/>
      <c r="AA10" s="67"/>
      <c r="AB10" s="67"/>
      <c r="AC10" s="67"/>
      <c r="AD10" s="68">
        <f>データ!R6</f>
        <v>3888</v>
      </c>
      <c r="AE10" s="68"/>
      <c r="AF10" s="68"/>
      <c r="AG10" s="68"/>
      <c r="AH10" s="68"/>
      <c r="AI10" s="68"/>
      <c r="AJ10" s="68"/>
      <c r="AK10" s="2"/>
      <c r="AL10" s="68">
        <f>データ!V6</f>
        <v>138</v>
      </c>
      <c r="AM10" s="68"/>
      <c r="AN10" s="68"/>
      <c r="AO10" s="68"/>
      <c r="AP10" s="68"/>
      <c r="AQ10" s="68"/>
      <c r="AR10" s="68"/>
      <c r="AS10" s="68"/>
      <c r="AT10" s="67">
        <f>データ!W6</f>
        <v>0.06</v>
      </c>
      <c r="AU10" s="67"/>
      <c r="AV10" s="67"/>
      <c r="AW10" s="67"/>
      <c r="AX10" s="67"/>
      <c r="AY10" s="67"/>
      <c r="AZ10" s="67"/>
      <c r="BA10" s="67"/>
      <c r="BB10" s="67">
        <f>データ!X6</f>
        <v>2300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oafsguq8BYcb/E/QOBnJ4Q9G6oyS6xV/ZLolivGfkN8GbhvoHz/MkrhPArEayyHEjM12OyNG5ZZ0/gpZey35tQ==" saltValue="nR1KiMdgVGvRmsKf+3p5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162108</v>
      </c>
      <c r="D6" s="33">
        <f t="shared" si="3"/>
        <v>46</v>
      </c>
      <c r="E6" s="33">
        <f t="shared" si="3"/>
        <v>18</v>
      </c>
      <c r="F6" s="33">
        <f t="shared" si="3"/>
        <v>1</v>
      </c>
      <c r="G6" s="33">
        <f t="shared" si="3"/>
        <v>0</v>
      </c>
      <c r="H6" s="33" t="str">
        <f t="shared" si="3"/>
        <v>富山県　南砺市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-20</v>
      </c>
      <c r="P6" s="34">
        <f t="shared" si="3"/>
        <v>0.27</v>
      </c>
      <c r="Q6" s="34">
        <f t="shared" si="3"/>
        <v>100</v>
      </c>
      <c r="R6" s="34">
        <f t="shared" si="3"/>
        <v>3888</v>
      </c>
      <c r="S6" s="34">
        <f t="shared" si="3"/>
        <v>51056</v>
      </c>
      <c r="T6" s="34">
        <f t="shared" si="3"/>
        <v>668.64</v>
      </c>
      <c r="U6" s="34">
        <f t="shared" si="3"/>
        <v>76.36</v>
      </c>
      <c r="V6" s="34">
        <f t="shared" si="3"/>
        <v>138</v>
      </c>
      <c r="W6" s="34">
        <f t="shared" si="3"/>
        <v>0.06</v>
      </c>
      <c r="X6" s="34">
        <f t="shared" si="3"/>
        <v>2300</v>
      </c>
      <c r="Y6" s="35">
        <f>IF(Y7="",NA(),Y7)</f>
        <v>62.44</v>
      </c>
      <c r="Z6" s="35">
        <f t="shared" ref="Z6:AH6" si="4">IF(Z7="",NA(),Z7)</f>
        <v>33.85</v>
      </c>
      <c r="AA6" s="35">
        <f t="shared" si="4"/>
        <v>36.15</v>
      </c>
      <c r="AB6" s="35">
        <f t="shared" si="4"/>
        <v>42</v>
      </c>
      <c r="AC6" s="35">
        <f t="shared" si="4"/>
        <v>34.67</v>
      </c>
      <c r="AD6" s="35">
        <f t="shared" si="4"/>
        <v>93.93</v>
      </c>
      <c r="AE6" s="35">
        <f t="shared" si="4"/>
        <v>93.17</v>
      </c>
      <c r="AF6" s="35">
        <f t="shared" si="4"/>
        <v>91.08</v>
      </c>
      <c r="AG6" s="35">
        <f t="shared" si="4"/>
        <v>93.87</v>
      </c>
      <c r="AH6" s="35">
        <f t="shared" si="4"/>
        <v>86.84</v>
      </c>
      <c r="AI6" s="34" t="str">
        <f>IF(AI7="","",IF(AI7="-","【-】","【"&amp;SUBSTITUTE(TEXT(AI7,"#,##0.00"),"-","△")&amp;"】"))</f>
        <v>【91.71】</v>
      </c>
      <c r="AJ6" s="35">
        <f>IF(AJ7="",NA(),AJ7)</f>
        <v>819.82</v>
      </c>
      <c r="AK6" s="35">
        <f t="shared" ref="AK6:AS6" si="5">IF(AK7="",NA(),AK7)</f>
        <v>1264.23</v>
      </c>
      <c r="AL6" s="35">
        <f t="shared" si="5"/>
        <v>1540.35</v>
      </c>
      <c r="AM6" s="35">
        <f t="shared" si="5"/>
        <v>1855.49</v>
      </c>
      <c r="AN6" s="35">
        <f t="shared" si="5"/>
        <v>2303.8200000000002</v>
      </c>
      <c r="AO6" s="35">
        <f t="shared" si="5"/>
        <v>244.76</v>
      </c>
      <c r="AP6" s="35">
        <f t="shared" si="5"/>
        <v>244.23</v>
      </c>
      <c r="AQ6" s="35">
        <f t="shared" si="5"/>
        <v>213.24</v>
      </c>
      <c r="AR6" s="35">
        <f t="shared" si="5"/>
        <v>231.75</v>
      </c>
      <c r="AS6" s="35">
        <f t="shared" si="5"/>
        <v>254.32</v>
      </c>
      <c r="AT6" s="34" t="str">
        <f>IF(AT7="","",IF(AT7="-","【-】","【"&amp;SUBSTITUTE(TEXT(AT7,"#,##0.00"),"-","△")&amp;"】"))</f>
        <v>【180.68】</v>
      </c>
      <c r="AU6" s="35">
        <f>IF(AU7="",NA(),AU7)</f>
        <v>26.58</v>
      </c>
      <c r="AV6" s="35">
        <f t="shared" ref="AV6:BD6" si="6">IF(AV7="",NA(),AV7)</f>
        <v>-289.8</v>
      </c>
      <c r="AW6" s="35">
        <f t="shared" si="6"/>
        <v>-160.72999999999999</v>
      </c>
      <c r="AX6" s="35">
        <f t="shared" si="6"/>
        <v>-132.03</v>
      </c>
      <c r="AY6" s="35">
        <f t="shared" si="6"/>
        <v>-381.08</v>
      </c>
      <c r="AZ6" s="35">
        <f t="shared" si="6"/>
        <v>418.55</v>
      </c>
      <c r="BA6" s="35">
        <f t="shared" si="6"/>
        <v>381.4</v>
      </c>
      <c r="BB6" s="35">
        <f t="shared" si="6"/>
        <v>380.85</v>
      </c>
      <c r="BC6" s="35">
        <f t="shared" si="6"/>
        <v>322.36</v>
      </c>
      <c r="BD6" s="35">
        <f t="shared" si="6"/>
        <v>277.89</v>
      </c>
      <c r="BE6" s="34" t="str">
        <f>IF(BE7="","",IF(BE7="-","【-】","【"&amp;SUBSTITUTE(TEXT(BE7,"#,##0.00"),"-","△")&amp;"】"))</f>
        <v>【273.97】</v>
      </c>
      <c r="BF6" s="35">
        <f>IF(BF7="",NA(),BF7)</f>
        <v>907.25</v>
      </c>
      <c r="BG6" s="35">
        <f t="shared" ref="BG6:BO6" si="7">IF(BG7="",NA(),BG7)</f>
        <v>1925.23</v>
      </c>
      <c r="BH6" s="35">
        <f t="shared" si="7"/>
        <v>1778.39</v>
      </c>
      <c r="BI6" s="35">
        <f t="shared" si="7"/>
        <v>1971.68</v>
      </c>
      <c r="BJ6" s="35">
        <f t="shared" si="7"/>
        <v>1045.3399999999999</v>
      </c>
      <c r="BK6" s="35">
        <f t="shared" si="7"/>
        <v>701.33</v>
      </c>
      <c r="BL6" s="35">
        <f t="shared" si="7"/>
        <v>663.76</v>
      </c>
      <c r="BM6" s="35">
        <f t="shared" si="7"/>
        <v>566.35</v>
      </c>
      <c r="BN6" s="35">
        <f t="shared" si="7"/>
        <v>888.8</v>
      </c>
      <c r="BO6" s="35">
        <f t="shared" si="7"/>
        <v>855.65</v>
      </c>
      <c r="BP6" s="34" t="str">
        <f>IF(BP7="","",IF(BP7="-","【-】","【"&amp;SUBSTITUTE(TEXT(BP7,"#,##0.00"),"-","△")&amp;"】"))</f>
        <v>【860.68】</v>
      </c>
      <c r="BQ6" s="35">
        <f>IF(BQ7="",NA(),BQ7)</f>
        <v>55.32</v>
      </c>
      <c r="BR6" s="35">
        <f t="shared" ref="BR6:BZ6" si="8">IF(BR7="",NA(),BR7)</f>
        <v>22.95</v>
      </c>
      <c r="BS6" s="35">
        <f t="shared" si="8"/>
        <v>31.35</v>
      </c>
      <c r="BT6" s="35">
        <f t="shared" si="8"/>
        <v>64.3</v>
      </c>
      <c r="BU6" s="35">
        <f t="shared" si="8"/>
        <v>31.42</v>
      </c>
      <c r="BV6" s="35">
        <f t="shared" si="8"/>
        <v>53.48</v>
      </c>
      <c r="BW6" s="35">
        <f t="shared" si="8"/>
        <v>53.76</v>
      </c>
      <c r="BX6" s="35">
        <f t="shared" si="8"/>
        <v>52.27</v>
      </c>
      <c r="BY6" s="35">
        <f t="shared" si="8"/>
        <v>52.55</v>
      </c>
      <c r="BZ6" s="35">
        <f t="shared" si="8"/>
        <v>52.23</v>
      </c>
      <c r="CA6" s="34" t="str">
        <f>IF(CA7="","",IF(CA7="-","【-】","【"&amp;SUBSTITUTE(TEXT(CA7,"#,##0.00"),"-","△")&amp;"】"))</f>
        <v>【52.12】</v>
      </c>
      <c r="CB6" s="35">
        <f>IF(CB7="",NA(),CB7)</f>
        <v>362.63</v>
      </c>
      <c r="CC6" s="35">
        <f t="shared" ref="CC6:CK6" si="9">IF(CC7="",NA(),CC7)</f>
        <v>864.35</v>
      </c>
      <c r="CD6" s="35">
        <f t="shared" si="9"/>
        <v>626.42999999999995</v>
      </c>
      <c r="CE6" s="35">
        <f t="shared" si="9"/>
        <v>296.73</v>
      </c>
      <c r="CF6" s="35">
        <f t="shared" si="9"/>
        <v>607.66999999999996</v>
      </c>
      <c r="CG6" s="35">
        <f t="shared" si="9"/>
        <v>277.29000000000002</v>
      </c>
      <c r="CH6" s="35">
        <f t="shared" si="9"/>
        <v>275.25</v>
      </c>
      <c r="CI6" s="35">
        <f t="shared" si="9"/>
        <v>291.01</v>
      </c>
      <c r="CJ6" s="35">
        <f t="shared" si="9"/>
        <v>292.45</v>
      </c>
      <c r="CK6" s="35">
        <f t="shared" si="9"/>
        <v>294.05</v>
      </c>
      <c r="CL6" s="34" t="str">
        <f>IF(CL7="","",IF(CL7="-","【-】","【"&amp;SUBSTITUTE(TEXT(CL7,"#,##0.00"),"-","△")&amp;"】"))</f>
        <v>【299.14】</v>
      </c>
      <c r="CM6" s="35" t="str">
        <f>IF(CM7="",NA(),CM7)</f>
        <v>-</v>
      </c>
      <c r="CN6" s="35" t="str">
        <f t="shared" ref="CN6:CV6" si="10">IF(CN7="",NA(),CN7)</f>
        <v>-</v>
      </c>
      <c r="CO6" s="35">
        <f t="shared" si="10"/>
        <v>117.65</v>
      </c>
      <c r="CP6" s="35">
        <f t="shared" si="10"/>
        <v>117.65</v>
      </c>
      <c r="CQ6" s="35">
        <f t="shared" si="10"/>
        <v>114.71</v>
      </c>
      <c r="CR6" s="35">
        <f t="shared" si="10"/>
        <v>52.52</v>
      </c>
      <c r="CS6" s="35">
        <f t="shared" si="10"/>
        <v>54.14</v>
      </c>
      <c r="CT6" s="35">
        <f t="shared" si="10"/>
        <v>132.99</v>
      </c>
      <c r="CU6" s="35">
        <f t="shared" si="10"/>
        <v>51.71</v>
      </c>
      <c r="CV6" s="35">
        <f t="shared" si="10"/>
        <v>50.56</v>
      </c>
      <c r="CW6" s="34" t="str">
        <f>IF(CW7="","",IF(CW7="-","【-】","【"&amp;SUBSTITUTE(TEXT(CW7,"#,##0.00"),"-","△")&amp;"】"))</f>
        <v>【50.35】</v>
      </c>
      <c r="CX6" s="35">
        <f>IF(CX7="",NA(),CX7)</f>
        <v>98.22</v>
      </c>
      <c r="CY6" s="35">
        <f t="shared" ref="CY6:DG6" si="11">IF(CY7="",NA(),CY7)</f>
        <v>100</v>
      </c>
      <c r="CZ6" s="35">
        <f t="shared" si="11"/>
        <v>100</v>
      </c>
      <c r="DA6" s="35">
        <f t="shared" si="11"/>
        <v>100</v>
      </c>
      <c r="DB6" s="35">
        <f t="shared" si="11"/>
        <v>99.28</v>
      </c>
      <c r="DC6" s="35">
        <f t="shared" si="11"/>
        <v>84.94</v>
      </c>
      <c r="DD6" s="35">
        <f t="shared" si="11"/>
        <v>84.69</v>
      </c>
      <c r="DE6" s="35">
        <f t="shared" si="11"/>
        <v>82.94</v>
      </c>
      <c r="DF6" s="35">
        <f t="shared" si="11"/>
        <v>82.91</v>
      </c>
      <c r="DG6" s="35">
        <f t="shared" si="11"/>
        <v>83.85</v>
      </c>
      <c r="DH6" s="34" t="str">
        <f>IF(DH7="","",IF(DH7="-","【-】","【"&amp;SUBSTITUTE(TEXT(DH7,"#,##0.00"),"-","△")&amp;"】"))</f>
        <v>【81.14】</v>
      </c>
      <c r="DI6" s="35">
        <f>IF(DI7="",NA(),DI7)</f>
        <v>30.89</v>
      </c>
      <c r="DJ6" s="35">
        <f t="shared" ref="DJ6:DR6" si="12">IF(DJ7="",NA(),DJ7)</f>
        <v>21.48</v>
      </c>
      <c r="DK6" s="35">
        <f t="shared" si="12"/>
        <v>25.1</v>
      </c>
      <c r="DL6" s="35">
        <f t="shared" si="12"/>
        <v>28.81</v>
      </c>
      <c r="DM6" s="35">
        <f t="shared" si="12"/>
        <v>32.869999999999997</v>
      </c>
      <c r="DN6" s="35">
        <f t="shared" si="12"/>
        <v>40.35</v>
      </c>
      <c r="DO6" s="35">
        <f t="shared" si="12"/>
        <v>38.32</v>
      </c>
      <c r="DP6" s="35">
        <f t="shared" si="12"/>
        <v>40.67</v>
      </c>
      <c r="DQ6" s="35">
        <f t="shared" si="12"/>
        <v>42.61</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162108</v>
      </c>
      <c r="D7" s="37">
        <v>46</v>
      </c>
      <c r="E7" s="37">
        <v>18</v>
      </c>
      <c r="F7" s="37">
        <v>1</v>
      </c>
      <c r="G7" s="37">
        <v>0</v>
      </c>
      <c r="H7" s="37" t="s">
        <v>96</v>
      </c>
      <c r="I7" s="37" t="s">
        <v>97</v>
      </c>
      <c r="J7" s="37" t="s">
        <v>98</v>
      </c>
      <c r="K7" s="37" t="s">
        <v>99</v>
      </c>
      <c r="L7" s="37" t="s">
        <v>100</v>
      </c>
      <c r="M7" s="37" t="s">
        <v>101</v>
      </c>
      <c r="N7" s="38" t="s">
        <v>102</v>
      </c>
      <c r="O7" s="38">
        <v>-20</v>
      </c>
      <c r="P7" s="38">
        <v>0.27</v>
      </c>
      <c r="Q7" s="38">
        <v>100</v>
      </c>
      <c r="R7" s="38">
        <v>3888</v>
      </c>
      <c r="S7" s="38">
        <v>51056</v>
      </c>
      <c r="T7" s="38">
        <v>668.64</v>
      </c>
      <c r="U7" s="38">
        <v>76.36</v>
      </c>
      <c r="V7" s="38">
        <v>138</v>
      </c>
      <c r="W7" s="38">
        <v>0.06</v>
      </c>
      <c r="X7" s="38">
        <v>2300</v>
      </c>
      <c r="Y7" s="38">
        <v>62.44</v>
      </c>
      <c r="Z7" s="38">
        <v>33.85</v>
      </c>
      <c r="AA7" s="38">
        <v>36.15</v>
      </c>
      <c r="AB7" s="38">
        <v>42</v>
      </c>
      <c r="AC7" s="38">
        <v>34.67</v>
      </c>
      <c r="AD7" s="38">
        <v>93.93</v>
      </c>
      <c r="AE7" s="38">
        <v>93.17</v>
      </c>
      <c r="AF7" s="38">
        <v>91.08</v>
      </c>
      <c r="AG7" s="38">
        <v>93.87</v>
      </c>
      <c r="AH7" s="38">
        <v>86.84</v>
      </c>
      <c r="AI7" s="38">
        <v>91.71</v>
      </c>
      <c r="AJ7" s="38">
        <v>819.82</v>
      </c>
      <c r="AK7" s="38">
        <v>1264.23</v>
      </c>
      <c r="AL7" s="38">
        <v>1540.35</v>
      </c>
      <c r="AM7" s="38">
        <v>1855.49</v>
      </c>
      <c r="AN7" s="38">
        <v>2303.8200000000002</v>
      </c>
      <c r="AO7" s="38">
        <v>244.76</v>
      </c>
      <c r="AP7" s="38">
        <v>244.23</v>
      </c>
      <c r="AQ7" s="38">
        <v>213.24</v>
      </c>
      <c r="AR7" s="38">
        <v>231.75</v>
      </c>
      <c r="AS7" s="38">
        <v>254.32</v>
      </c>
      <c r="AT7" s="38">
        <v>180.68</v>
      </c>
      <c r="AU7" s="38">
        <v>26.58</v>
      </c>
      <c r="AV7" s="38">
        <v>-289.8</v>
      </c>
      <c r="AW7" s="38">
        <v>-160.72999999999999</v>
      </c>
      <c r="AX7" s="38">
        <v>-132.03</v>
      </c>
      <c r="AY7" s="38">
        <v>-381.08</v>
      </c>
      <c r="AZ7" s="38">
        <v>418.55</v>
      </c>
      <c r="BA7" s="38">
        <v>381.4</v>
      </c>
      <c r="BB7" s="38">
        <v>380.85</v>
      </c>
      <c r="BC7" s="38">
        <v>322.36</v>
      </c>
      <c r="BD7" s="38">
        <v>277.89</v>
      </c>
      <c r="BE7" s="38">
        <v>273.97000000000003</v>
      </c>
      <c r="BF7" s="38">
        <v>907.25</v>
      </c>
      <c r="BG7" s="38">
        <v>1925.23</v>
      </c>
      <c r="BH7" s="38">
        <v>1778.39</v>
      </c>
      <c r="BI7" s="38">
        <v>1971.68</v>
      </c>
      <c r="BJ7" s="38">
        <v>1045.3399999999999</v>
      </c>
      <c r="BK7" s="38">
        <v>701.33</v>
      </c>
      <c r="BL7" s="38">
        <v>663.76</v>
      </c>
      <c r="BM7" s="38">
        <v>566.35</v>
      </c>
      <c r="BN7" s="38">
        <v>888.8</v>
      </c>
      <c r="BO7" s="38">
        <v>855.65</v>
      </c>
      <c r="BP7" s="38">
        <v>860.68</v>
      </c>
      <c r="BQ7" s="38">
        <v>55.32</v>
      </c>
      <c r="BR7" s="38">
        <v>22.95</v>
      </c>
      <c r="BS7" s="38">
        <v>31.35</v>
      </c>
      <c r="BT7" s="38">
        <v>64.3</v>
      </c>
      <c r="BU7" s="38">
        <v>31.42</v>
      </c>
      <c r="BV7" s="38">
        <v>53.48</v>
      </c>
      <c r="BW7" s="38">
        <v>53.76</v>
      </c>
      <c r="BX7" s="38">
        <v>52.27</v>
      </c>
      <c r="BY7" s="38">
        <v>52.55</v>
      </c>
      <c r="BZ7" s="38">
        <v>52.23</v>
      </c>
      <c r="CA7" s="38">
        <v>52.12</v>
      </c>
      <c r="CB7" s="38">
        <v>362.63</v>
      </c>
      <c r="CC7" s="38">
        <v>864.35</v>
      </c>
      <c r="CD7" s="38">
        <v>626.42999999999995</v>
      </c>
      <c r="CE7" s="38">
        <v>296.73</v>
      </c>
      <c r="CF7" s="38">
        <v>607.66999999999996</v>
      </c>
      <c r="CG7" s="38">
        <v>277.29000000000002</v>
      </c>
      <c r="CH7" s="38">
        <v>275.25</v>
      </c>
      <c r="CI7" s="38">
        <v>291.01</v>
      </c>
      <c r="CJ7" s="38">
        <v>292.45</v>
      </c>
      <c r="CK7" s="38">
        <v>294.05</v>
      </c>
      <c r="CL7" s="38">
        <v>299.14</v>
      </c>
      <c r="CM7" s="38" t="s">
        <v>102</v>
      </c>
      <c r="CN7" s="38" t="s">
        <v>102</v>
      </c>
      <c r="CO7" s="38">
        <v>117.65</v>
      </c>
      <c r="CP7" s="38">
        <v>117.65</v>
      </c>
      <c r="CQ7" s="38">
        <v>114.71</v>
      </c>
      <c r="CR7" s="38">
        <v>52.52</v>
      </c>
      <c r="CS7" s="38">
        <v>54.14</v>
      </c>
      <c r="CT7" s="38">
        <v>132.99</v>
      </c>
      <c r="CU7" s="38">
        <v>51.71</v>
      </c>
      <c r="CV7" s="38">
        <v>50.56</v>
      </c>
      <c r="CW7" s="38">
        <v>50.35</v>
      </c>
      <c r="CX7" s="38">
        <v>98.22</v>
      </c>
      <c r="CY7" s="38">
        <v>100</v>
      </c>
      <c r="CZ7" s="38">
        <v>100</v>
      </c>
      <c r="DA7" s="38">
        <v>100</v>
      </c>
      <c r="DB7" s="38">
        <v>99.28</v>
      </c>
      <c r="DC7" s="38">
        <v>84.94</v>
      </c>
      <c r="DD7" s="38">
        <v>84.69</v>
      </c>
      <c r="DE7" s="38">
        <v>82.94</v>
      </c>
      <c r="DF7" s="38">
        <v>82.91</v>
      </c>
      <c r="DG7" s="38">
        <v>83.85</v>
      </c>
      <c r="DH7" s="38">
        <v>81.14</v>
      </c>
      <c r="DI7" s="38">
        <v>30.89</v>
      </c>
      <c r="DJ7" s="38">
        <v>21.48</v>
      </c>
      <c r="DK7" s="38">
        <v>25.1</v>
      </c>
      <c r="DL7" s="38">
        <v>28.81</v>
      </c>
      <c r="DM7" s="38">
        <v>32.869999999999997</v>
      </c>
      <c r="DN7" s="38">
        <v>40.35</v>
      </c>
      <c r="DO7" s="38">
        <v>38.32</v>
      </c>
      <c r="DP7" s="38">
        <v>40.67</v>
      </c>
      <c r="DQ7" s="38">
        <v>42.61</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2019-12-05T04:58:22Z</dcterms:created>
  <dcterms:modified xsi:type="dcterms:W3CDTF">2020-01-27T23:37:30Z</dcterms:modified>
  <cp:category/>
</cp:coreProperties>
</file>