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togi\職場PC\業務\40経営比較分析表\R1【131(金)〆】公営企業に係る経営比較分析表（平成30年度決算）の分析等について\16_砺波広域圏\上水道\"/>
    </mc:Choice>
  </mc:AlternateContent>
  <xr:revisionPtr revIDLastSave="0" documentId="13_ncr:1_{F7FEDEBA-17D1-4048-9F74-83FEFE498BBD}" xr6:coauthVersionLast="45" xr6:coauthVersionMax="45" xr10:uidLastSave="{00000000-0000-0000-0000-000000000000}"/>
  <workbookProtection workbookAlgorithmName="SHA-512" workbookHashValue="/4rxlDbF1vZvr5DVNS17PNMOkKG6BKCATcqTFLpE/KgXlXCCqHN2mZpPhFeknbQAweg0ujL9/oYBUIKchuMX5A==" workbookSaltValue="bYD44XwXA4YZ608iWf2mJ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W10" i="4" s="1"/>
  <c r="P6" i="5"/>
  <c r="O6" i="5"/>
  <c r="I10" i="4" s="1"/>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BB10" i="4"/>
  <c r="AT10" i="4"/>
  <c r="AL10" i="4"/>
  <c r="P10" i="4"/>
  <c r="B10" i="4"/>
  <c r="AT8" i="4"/>
  <c r="AL8" i="4"/>
  <c r="AD8" i="4"/>
  <c r="W8" i="4"/>
  <c r="P8"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<sst xmlns="http://schemas.openxmlformats.org/spreadsheetml/2006/main" count="223" uniqueCount="108">
  <si>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</si>
  <si>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</si>
  <si>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</si>
  <si>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</si>
  <si>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</si>
  <si>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</si>
  <si>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</si>
  <si>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</si>
  <si>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</si>
  <si>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</si>
  <si>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</si>
  <si>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</si>
  <si>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</si>
  <si>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</si>
  <si>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</si>
  <si>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</si>
  <si>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</si>
  <si>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</si>
  <si>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</si>
  <si>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</si>
  <si>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</si>
  <si>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</si>
  <si>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</si>
  <si>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</si>
  <si>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</si>
  <si>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</si>
  <si>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</si>
  <si>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</si>
  <si>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</si>
  <si>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</si>
  <si>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</si>
  <si>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</si>
  <si>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</si>
  <si>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</si>
  <si>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</si>
  <si>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</si>
  <si>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</si>
  <si>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</si>
  <si>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</si>
  <si>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</si>
  <si>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</si>
  <si>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</si>
  <si>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</si>
  <si>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</si>
  <si>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</si>
  <si>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</si>
  <si>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</si>
  <si>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</si>
  <si>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</si>
  <si>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</si>
  <si>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</si>
  <si>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</si>
  <si>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</si>
  <si>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</si>
  <si>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</si>
  <si>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</si>
  <si>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</si>
  <si>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</si>
  <si>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</si>
  <si>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</si>
  <si>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</si>
  <si>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</si>
  <si>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</si>
  <si>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</si>
  <si>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</si>
  <si>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</si>
  <si>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</si>
  <si>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</si>
  <si>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</si>
  <si>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</si>
  <si>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</si>
  <si>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</si>
  <si>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</si>
  <si>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</si>
  <si>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</si>
  <si>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</si>
  <si>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</si>
  <si>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</si>
  <si>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</si>
  <si>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</si>
  <si>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</si>
  <si>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</si>
  <si>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</si>
  <si>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</si>
  <si>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</si>
  <si>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</si>
  <si>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</si>
  <si>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</si>
  <si>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</si>
  <si>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</si>
  <si>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</si>
  <si>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</si>
  <si>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</si>
  <si>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砺波広域圏事務組合</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</si>
  <si>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</si>
  <si>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</si>
  <si>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</si>
  <si>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</si>
  <si>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</si>
  <si>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</si>
  <si>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</si>
  <si>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</si>
  <si>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</si>
  <si>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</si>
  <si>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</si>
  <si>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固定資産の老朽化は、類似団体と同様に進んでおり、その更新・修繕費用の増加が見込まれる。浄水施設については、全系列の半分を更新することで、老朽化に対応した。
　管路については、地震の際に大きな被害が想定される水管橋（川を渡る管路）の架け替えや修繕を実施してきたが、それ以外の部分の更新については着手できていない。それらのことから、管路更新率が低くなっており、管路全体が経年化している。
　耐震化も含めた管路更新計画については、平成３０年度末に策定した新水道ビジョンに基づき検討を開始している。
</t>
    <rPh sb="118" eb="119">
      <t>カ</t>
    </rPh>
    <rPh sb="221" eb="223">
      <t>サクテイ</t>
    </rPh>
    <rPh sb="233" eb="234">
      <t>モト</t>
    </rPh>
    <phoneticPr fontId="4"/>
  </si>
  <si>
    <t>　水道事業の料金体系は責任水量制としているため、健全で安定的な経営を行うことができ、創設当初の企業債の償還も順調に進めてきた。
　しかし、昭和５１年１１月に供給開始した浄水施設は老朽化が進んでいる。このため、平成２６年度から４カ年で浄水施設の更新を実施し、平成２９年度末に完成した。
　この更新事業については多額の費用がかかり、企業債を借入れその費用に充てたことで、企業債残高が増加している。完成した施設の減価償却費が当年度から開始されたため給水原価が上がり、経常収支比率及び料金回収率が低下した。
　流動比率については、更新事業の未払金が多かった前年度に対し、大規模工事がなかった当年度では改善された。
　施設利用率については類似団体より低い水準となっており、今後は水需要の低下も想定されるため、施設規模について今後の検討課題となる。</t>
    <rPh sb="128" eb="130">
      <t>ヘイセイ</t>
    </rPh>
    <rPh sb="132" eb="133">
      <t>ネン</t>
    </rPh>
    <rPh sb="133" eb="134">
      <t>ド</t>
    </rPh>
    <rPh sb="134" eb="135">
      <t>マツ</t>
    </rPh>
    <rPh sb="136" eb="138">
      <t>カンセイ</t>
    </rPh>
    <rPh sb="145" eb="147">
      <t>コウシン</t>
    </rPh>
    <rPh sb="196" eb="198">
      <t>カンセイ</t>
    </rPh>
    <rPh sb="200" eb="202">
      <t>シセツ</t>
    </rPh>
    <rPh sb="209" eb="212">
      <t>トウネンド</t>
    </rPh>
    <rPh sb="214" eb="216">
      <t>カイシ</t>
    </rPh>
    <rPh sb="226" eb="227">
      <t>ア</t>
    </rPh>
    <rPh sb="230" eb="232">
      <t>ケイジョウ</t>
    </rPh>
    <rPh sb="232" eb="234">
      <t>シュウシ</t>
    </rPh>
    <rPh sb="234" eb="236">
      <t>ヒリツ</t>
    </rPh>
    <rPh sb="236" eb="237">
      <t>オヨ</t>
    </rPh>
    <rPh sb="238" eb="240">
      <t>リョウキン</t>
    </rPh>
    <rPh sb="240" eb="242">
      <t>カイシュウ</t>
    </rPh>
    <rPh sb="242" eb="243">
      <t>リツ</t>
    </rPh>
    <rPh sb="244" eb="246">
      <t>テイカ</t>
    </rPh>
    <rPh sb="251" eb="253">
      <t>リュウドウ</t>
    </rPh>
    <rPh sb="253" eb="255">
      <t>ヒリツ</t>
    </rPh>
    <rPh sb="261" eb="263">
      <t>コウシン</t>
    </rPh>
    <rPh sb="263" eb="265">
      <t>ジギョウ</t>
    </rPh>
    <rPh sb="266" eb="269">
      <t>ミハライキン</t>
    </rPh>
    <rPh sb="270" eb="271">
      <t>オオ</t>
    </rPh>
    <rPh sb="274" eb="277">
      <t>ゼンネンド</t>
    </rPh>
    <rPh sb="278" eb="279">
      <t>タイ</t>
    </rPh>
    <rPh sb="281" eb="284">
      <t>ダイキボ</t>
    </rPh>
    <rPh sb="284" eb="286">
      <t>コウジ</t>
    </rPh>
    <rPh sb="291" eb="294">
      <t>トウネンド</t>
    </rPh>
    <rPh sb="296" eb="298">
      <t>カイゼン</t>
    </rPh>
    <phoneticPr fontId="4"/>
  </si>
  <si>
    <t>　浄水施設更新事業が完成するにあたり、一時的な経営悪化（単年度赤字）を見込んでいたが、経費節減に努めたことなどから当年度の赤字は回避することが出来た。しかし、その後も老朽管路の更新が控えているため、引き続き効率的かつ計画的な投資を実施していく必要がある。
　平成３０年度末に策定した新水道ビジョンにおいて将来目標を定め、財政計画も示している。そこでは、管路更新を進めるにあたり、将来財源が不足する見込みとなっている。今後も健全で安定したサービスを続けるため、引き続き経営改善を図っていく必要がある。</t>
    <rPh sb="35" eb="37">
      <t>ミコ</t>
    </rPh>
    <rPh sb="43" eb="45">
      <t>ケイヒ</t>
    </rPh>
    <rPh sb="45" eb="47">
      <t>セツゲン</t>
    </rPh>
    <rPh sb="48" eb="49">
      <t>ツト</t>
    </rPh>
    <rPh sb="57" eb="60">
      <t>トウネンド</t>
    </rPh>
    <rPh sb="71" eb="73">
      <t>デキ</t>
    </rPh>
    <rPh sb="152" eb="154">
      <t>ショウライ</t>
    </rPh>
    <rPh sb="154" eb="156">
      <t>モクヒョウ</t>
    </rPh>
    <rPh sb="157" eb="158">
      <t>サダ</t>
    </rPh>
    <rPh sb="165" eb="166">
      <t>シメ</t>
    </rPh>
    <rPh sb="176" eb="178">
      <t>カンロ</t>
    </rPh>
    <rPh sb="178" eb="180">
      <t>コウシン</t>
    </rPh>
    <rPh sb="181" eb="182">
      <t>スス</t>
    </rPh>
    <rPh sb="189" eb="191">
      <t>ショウライ</t>
    </rPh>
    <rPh sb="191" eb="193">
      <t>ザイゲン</t>
    </rPh>
    <rPh sb="194" eb="196">
      <t>フソク</t>
    </rPh>
    <rPh sb="198" eb="200">
      <t>ミコ</t>
    </rPh>
    <rPh sb="223" eb="224">
      <t>ツヅ</t>
    </rPh>
    <rPh sb="229" eb="230">
      <t>ヒ</t>
    </rPh>
    <rPh sb="231" eb="232">
      <t>ツヅ</t>
    </rPh>
    <rPh sb="233" eb="235">
      <t>ケイエイ</t>
    </rPh>
    <rPh sb="235" eb="237">
      <t>カイゼン</t>
    </rPh>
    <rPh sb="238" eb="239">
      <t>ハカ</t>
    </rPh>
    <rPh sb="243" eb="2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</si>
</sst>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c:v>
                </c:pt>
                <c:pt idx="1">
                  <c:v>0</c:v>
                </c:pt>
                <c:pt idx="2">
                  <c:v>0</c:v>
                </c:pt>
                <c:pt idx="3">
                  <c:v>0</c:v>
                </c:pt>
                <c:pt idx="4">
                  <c:v>0</c:v>
                </c:pt>
              </c:numCache>
            </c:numRef>
          </c:val>
          <c:extLst>
            <c:ext xmlns:c16="http://schemas.microsoft.com/office/drawing/2014/chart" uri="{C3380CC4-5D6E-409C-BE32-E72D297353CC}">
              <c16:uniqueId val="{00000000-4395-4219-937F-5CB926F840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4395-4219-937F-5CB926F840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58.03</c:v>
                </c:pt>
                <c:pt idx="1">
                  <c:v>56.71</c:v>
                </c:pt>
                <c:pt idx="2">
                  <c:v>56.21</c:v>
                </c:pt>
                <c:pt idx="3">
                  <c:v>57.41</c:v>
                </c:pt>
                <c:pt idx="4">
                  <c:v>55.35</c:v>
                </c:pt>
              </c:numCache>
            </c:numRef>
          </c:val>
          <c:extLst>
            <c:ext xmlns:c16="http://schemas.microsoft.com/office/drawing/2014/chart" uri="{C3380CC4-5D6E-409C-BE32-E72D297353CC}">
              <c16:uniqueId val="{00000000-7412-4EAE-B38A-CB30E4E065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7412-4EAE-B38A-CB30E4E065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785-4D18-AEAA-B84EB8B9326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7785-4D18-AEAA-B84EB8B9326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135.09</c:v>
                </c:pt>
                <c:pt idx="1">
                  <c:v>116.94</c:v>
                </c:pt>
                <c:pt idx="2">
                  <c:v>123.63</c:v>
                </c:pt>
                <c:pt idx="3">
                  <c:v>126.54</c:v>
                </c:pt>
                <c:pt idx="4">
                  <c:v>108.31</c:v>
                </c:pt>
              </c:numCache>
            </c:numRef>
          </c:val>
          <c:extLst>
            <c:ext xmlns:c16="http://schemas.microsoft.com/office/drawing/2014/chart" uri="{C3380CC4-5D6E-409C-BE32-E72D297353CC}">
              <c16:uniqueId val="{00000000-5ECD-4B64-9152-13B96CC7CB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5ECD-4B64-9152-13B96CC7CB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35.35</c:v>
                </c:pt>
                <c:pt idx="1">
                  <c:v>38.61</c:v>
                </c:pt>
                <c:pt idx="2">
                  <c:v>41.97</c:v>
                </c:pt>
                <c:pt idx="3">
                  <c:v>26.7</c:v>
                </c:pt>
                <c:pt idx="4">
                  <c:v>29.1</c:v>
                </c:pt>
              </c:numCache>
            </c:numRef>
          </c:val>
          <c:extLst>
            <c:ext xmlns:c16="http://schemas.microsoft.com/office/drawing/2014/chart" uri="{C3380CC4-5D6E-409C-BE32-E72D297353CC}">
              <c16:uniqueId val="{00000000-1F0C-41F7-9D41-3303D19943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1F0C-41F7-9D41-3303D19943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8.93</c:v>
                </c:pt>
                <c:pt idx="2">
                  <c:v>99.27</c:v>
                </c:pt>
                <c:pt idx="3">
                  <c:v>99.27</c:v>
                </c:pt>
                <c:pt idx="4">
                  <c:v>99.27</c:v>
                </c:pt>
              </c:numCache>
            </c:numRef>
          </c:val>
          <c:extLst>
            <c:ext xmlns:c16="http://schemas.microsoft.com/office/drawing/2014/chart" uri="{C3380CC4-5D6E-409C-BE32-E72D297353CC}">
              <c16:uniqueId val="{00000000-9985-48C5-BDA4-A33FB91DC49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9985-48C5-BDA4-A33FB91DC49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4D-481D-9C2C-18F18CE501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8C4D-481D-9C2C-18F18CE501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516.98</c:v>
                </c:pt>
                <c:pt idx="1">
                  <c:v>230.91</c:v>
                </c:pt>
                <c:pt idx="2">
                  <c:v>378.53</c:v>
                </c:pt>
                <c:pt idx="3">
                  <c:v>146.6</c:v>
                </c:pt>
                <c:pt idx="4">
                  <c:v>572</c:v>
                </c:pt>
              </c:numCache>
            </c:numRef>
          </c:val>
          <c:extLst>
            <c:ext xmlns:c16="http://schemas.microsoft.com/office/drawing/2014/chart" uri="{C3380CC4-5D6E-409C-BE32-E72D297353CC}">
              <c16:uniqueId val="{00000000-0C19-430C-B126-EB93221433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0C19-430C-B126-EB93221433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127.7</c:v>
                </c:pt>
                <c:pt idx="1">
                  <c:v>243.26</c:v>
                </c:pt>
                <c:pt idx="2">
                  <c:v>335.54</c:v>
                </c:pt>
                <c:pt idx="3">
                  <c:v>421.6</c:v>
                </c:pt>
                <c:pt idx="4">
                  <c:v>426.19</c:v>
                </c:pt>
              </c:numCache>
            </c:numRef>
          </c:val>
          <c:extLst>
            <c:ext xmlns:c16="http://schemas.microsoft.com/office/drawing/2014/chart" uri="{C3380CC4-5D6E-409C-BE32-E72D297353CC}">
              <c16:uniqueId val="{00000000-5564-44CC-8BEE-1D8C9BB7BB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5564-44CC-8BEE-1D8C9BB7BB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124.74</c:v>
                </c:pt>
                <c:pt idx="1">
                  <c:v>107.58</c:v>
                </c:pt>
                <c:pt idx="2">
                  <c:v>114.07</c:v>
                </c:pt>
                <c:pt idx="3">
                  <c:v>117.58</c:v>
                </c:pt>
                <c:pt idx="4">
                  <c:v>100.79</c:v>
                </c:pt>
              </c:numCache>
            </c:numRef>
          </c:val>
          <c:extLst>
            <c:ext xmlns:c16="http://schemas.microsoft.com/office/drawing/2014/chart" uri="{C3380CC4-5D6E-409C-BE32-E72D297353CC}">
              <c16:uniqueId val="{00000000-67A8-4E9A-88E4-FA8D44CDB0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67A8-4E9A-88E4-FA8D44CDB0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35</c:v>
                </c:pt>
                <c:pt idx="1">
                  <c:v>40.67</c:v>
                </c:pt>
                <c:pt idx="2">
                  <c:v>38.729999999999997</c:v>
                </c:pt>
                <c:pt idx="3">
                  <c:v>37.369999999999997</c:v>
                </c:pt>
                <c:pt idx="4">
                  <c:v>44.09</c:v>
                </c:pt>
              </c:numCache>
            </c:numRef>
          </c:val>
          <c:extLst>
            <c:ext xmlns:c16="http://schemas.microsoft.com/office/drawing/2014/chart" uri="{C3380CC4-5D6E-409C-BE32-E72D297353CC}">
              <c16:uniqueId val="{00000000-ACAC-4C5E-B9DB-16691739F0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ACAC-4C5E-B9DB-16691739F0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10"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富山県　砺波広域圏事務組合</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67.239999999999995</v>
      </c>
      <c r="J10" s="67"/>
      <c r="K10" s="67"/>
      <c r="L10" s="67"/>
      <c r="M10" s="67"/>
      <c r="N10" s="67"/>
      <c r="O10" s="68"/>
      <c r="P10" s="69">
        <f>データ!$P$6</f>
        <v>96.5</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95883</v>
      </c>
      <c r="AM10" s="70"/>
      <c r="AN10" s="70"/>
      <c r="AO10" s="70"/>
      <c r="AP10" s="70"/>
      <c r="AQ10" s="70"/>
      <c r="AR10" s="70"/>
      <c r="AS10" s="70"/>
      <c r="AT10" s="66">
        <f>データ!$V$6</f>
        <v>234.28</v>
      </c>
      <c r="AU10" s="67"/>
      <c r="AV10" s="67"/>
      <c r="AW10" s="67"/>
      <c r="AX10" s="67"/>
      <c r="AY10" s="67"/>
      <c r="AZ10" s="67"/>
      <c r="BA10" s="67"/>
      <c r="BB10" s="69">
        <f>データ!$W$6</f>
        <v>409.27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AwgdLV2GU3Xq+LqMccC0shpa81MdSIE4lUOxZLVM8v/z4eM+snNkGaFIUKwnlLBZ39FOjXT0XzERGjm3ttMLtA==" saltValue="Lhn3CrtSWst7hp2KZuIW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168912</v>
      </c>
      <c r="D6" s="34">
        <f t="shared" si="3"/>
        <v>46</v>
      </c>
      <c r="E6" s="34">
        <f t="shared" si="3"/>
        <v>1</v>
      </c>
      <c r="F6" s="34">
        <f t="shared" si="3"/>
        <v>0</v>
      </c>
      <c r="G6" s="34">
        <f t="shared" si="3"/>
        <v>2</v>
      </c>
      <c r="H6" s="34" t="str">
        <f t="shared" si="3"/>
        <v>富山県　砺波広域圏事務組合</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67.239999999999995</v>
      </c>
      <c r="P6" s="35">
        <f t="shared" si="3"/>
        <v>96.5</v>
      </c>
      <c r="Q6" s="35">
        <f t="shared" si="3"/>
        <v>0</v>
      </c>
      <c r="R6" s="35" t="str">
        <f t="shared" si="3"/>
        <v>-</v>
      </c>
      <c r="S6" s="35" t="str">
        <f t="shared" si="3"/>
        <v>-</v>
      </c>
      <c r="T6" s="35" t="str">
        <f t="shared" si="3"/>
        <v>-</v>
      </c>
      <c r="U6" s="35">
        <f t="shared" si="3"/>
        <v>95883</v>
      </c>
      <c r="V6" s="35">
        <f t="shared" si="3"/>
        <v>234.28</v>
      </c>
      <c r="W6" s="35">
        <f t="shared" si="3"/>
        <v>409.27</v>
      </c>
      <c r="X6" s="36">
        <f>IF(X7="",NA(),X7)</f>
        <v>135.09</v>
      </c>
      <c r="Y6" s="36">
        <f t="shared" ref="Y6:AG6" si="4">IF(Y7="",NA(),Y7)</f>
        <v>116.94</v>
      </c>
      <c r="Z6" s="36">
        <f t="shared" si="4"/>
        <v>123.63</v>
      </c>
      <c r="AA6" s="36">
        <f t="shared" si="4"/>
        <v>126.54</v>
      </c>
      <c r="AB6" s="36">
        <f t="shared" si="4"/>
        <v>108.31</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516.98</v>
      </c>
      <c r="AU6" s="36">
        <f t="shared" ref="AU6:BC6" si="6">IF(AU7="",NA(),AU7)</f>
        <v>230.91</v>
      </c>
      <c r="AV6" s="36">
        <f t="shared" si="6"/>
        <v>378.53</v>
      </c>
      <c r="AW6" s="36">
        <f t="shared" si="6"/>
        <v>146.6</v>
      </c>
      <c r="AX6" s="36">
        <f t="shared" si="6"/>
        <v>572</v>
      </c>
      <c r="AY6" s="36">
        <f t="shared" si="6"/>
        <v>200.22</v>
      </c>
      <c r="AZ6" s="36">
        <f t="shared" si="6"/>
        <v>212.95</v>
      </c>
      <c r="BA6" s="36">
        <f t="shared" si="6"/>
        <v>224.41</v>
      </c>
      <c r="BB6" s="36">
        <f t="shared" si="6"/>
        <v>243.44</v>
      </c>
      <c r="BC6" s="36">
        <f t="shared" si="6"/>
        <v>258.49</v>
      </c>
      <c r="BD6" s="35" t="str">
        <f>IF(BD7="","",IF(BD7="-","【-】","【"&amp;SUBSTITUTE(TEXT(BD7,"#,##0.00"),"-","△")&amp;"】"))</f>
        <v>【258.49】</v>
      </c>
      <c r="BE6" s="36">
        <f>IF(BE7="",NA(),BE7)</f>
        <v>127.7</v>
      </c>
      <c r="BF6" s="36">
        <f t="shared" ref="BF6:BN6" si="7">IF(BF7="",NA(),BF7)</f>
        <v>243.26</v>
      </c>
      <c r="BG6" s="36">
        <f t="shared" si="7"/>
        <v>335.54</v>
      </c>
      <c r="BH6" s="36">
        <f t="shared" si="7"/>
        <v>421.6</v>
      </c>
      <c r="BI6" s="36">
        <f t="shared" si="7"/>
        <v>426.19</v>
      </c>
      <c r="BJ6" s="36">
        <f t="shared" si="7"/>
        <v>351.06</v>
      </c>
      <c r="BK6" s="36">
        <f t="shared" si="7"/>
        <v>333.48</v>
      </c>
      <c r="BL6" s="36">
        <f t="shared" si="7"/>
        <v>320.31</v>
      </c>
      <c r="BM6" s="36">
        <f t="shared" si="7"/>
        <v>303.26</v>
      </c>
      <c r="BN6" s="36">
        <f t="shared" si="7"/>
        <v>290.31</v>
      </c>
      <c r="BO6" s="35" t="str">
        <f>IF(BO7="","",IF(BO7="-","【-】","【"&amp;SUBSTITUTE(TEXT(BO7,"#,##0.00"),"-","△")&amp;"】"))</f>
        <v>【290.31】</v>
      </c>
      <c r="BP6" s="36">
        <f>IF(BP7="",NA(),BP7)</f>
        <v>124.74</v>
      </c>
      <c r="BQ6" s="36">
        <f t="shared" ref="BQ6:BY6" si="8">IF(BQ7="",NA(),BQ7)</f>
        <v>107.58</v>
      </c>
      <c r="BR6" s="36">
        <f t="shared" si="8"/>
        <v>114.07</v>
      </c>
      <c r="BS6" s="36">
        <f t="shared" si="8"/>
        <v>117.58</v>
      </c>
      <c r="BT6" s="36">
        <f t="shared" si="8"/>
        <v>100.79</v>
      </c>
      <c r="BU6" s="36">
        <f t="shared" si="8"/>
        <v>112.92</v>
      </c>
      <c r="BV6" s="36">
        <f t="shared" si="8"/>
        <v>112.81</v>
      </c>
      <c r="BW6" s="36">
        <f t="shared" si="8"/>
        <v>113.88</v>
      </c>
      <c r="BX6" s="36">
        <f t="shared" si="8"/>
        <v>114.14</v>
      </c>
      <c r="BY6" s="36">
        <f t="shared" si="8"/>
        <v>112.83</v>
      </c>
      <c r="BZ6" s="35" t="str">
        <f>IF(BZ7="","",IF(BZ7="-","【-】","【"&amp;SUBSTITUTE(TEXT(BZ7,"#,##0.00"),"-","△")&amp;"】"))</f>
        <v>【112.83】</v>
      </c>
      <c r="CA6" s="36">
        <f>IF(CA7="",NA(),CA7)</f>
        <v>35</v>
      </c>
      <c r="CB6" s="36">
        <f t="shared" ref="CB6:CJ6" si="9">IF(CB7="",NA(),CB7)</f>
        <v>40.67</v>
      </c>
      <c r="CC6" s="36">
        <f t="shared" si="9"/>
        <v>38.729999999999997</v>
      </c>
      <c r="CD6" s="36">
        <f t="shared" si="9"/>
        <v>37.369999999999997</v>
      </c>
      <c r="CE6" s="36">
        <f t="shared" si="9"/>
        <v>44.09</v>
      </c>
      <c r="CF6" s="36">
        <f t="shared" si="9"/>
        <v>75.3</v>
      </c>
      <c r="CG6" s="36">
        <f t="shared" si="9"/>
        <v>75.3</v>
      </c>
      <c r="CH6" s="36">
        <f t="shared" si="9"/>
        <v>74.02</v>
      </c>
      <c r="CI6" s="36">
        <f t="shared" si="9"/>
        <v>73.03</v>
      </c>
      <c r="CJ6" s="36">
        <f t="shared" si="9"/>
        <v>73.86</v>
      </c>
      <c r="CK6" s="35" t="str">
        <f>IF(CK7="","",IF(CK7="-","【-】","【"&amp;SUBSTITUTE(TEXT(CK7,"#,##0.00"),"-","△")&amp;"】"))</f>
        <v>【73.86】</v>
      </c>
      <c r="CL6" s="36">
        <f>IF(CL7="",NA(),CL7)</f>
        <v>58.03</v>
      </c>
      <c r="CM6" s="36">
        <f t="shared" ref="CM6:CU6" si="10">IF(CM7="",NA(),CM7)</f>
        <v>56.71</v>
      </c>
      <c r="CN6" s="36">
        <f t="shared" si="10"/>
        <v>56.21</v>
      </c>
      <c r="CO6" s="36">
        <f t="shared" si="10"/>
        <v>57.41</v>
      </c>
      <c r="CP6" s="36">
        <f t="shared" si="10"/>
        <v>55.35</v>
      </c>
      <c r="CQ6" s="36">
        <f t="shared" si="10"/>
        <v>62.69</v>
      </c>
      <c r="CR6" s="36">
        <f t="shared" si="10"/>
        <v>61.82</v>
      </c>
      <c r="CS6" s="36">
        <f t="shared" si="10"/>
        <v>61.66</v>
      </c>
      <c r="CT6" s="36">
        <f t="shared" si="10"/>
        <v>62.19</v>
      </c>
      <c r="CU6" s="36">
        <f t="shared" si="10"/>
        <v>61.77</v>
      </c>
      <c r="CV6" s="35" t="str">
        <f>IF(CV7="","",IF(CV7="-","【-】","【"&amp;SUBSTITUTE(TEXT(CV7,"#,##0.00"),"-","△")&amp;"】"))</f>
        <v>【61.77】</v>
      </c>
      <c r="CW6" s="36">
        <f>IF(CW7="",NA(),CW7)</f>
        <v>100</v>
      </c>
      <c r="CX6" s="36">
        <f t="shared" ref="CX6:DF6" si="11">IF(CX7="",NA(),CX7)</f>
        <v>100</v>
      </c>
      <c r="CY6" s="36">
        <f t="shared" si="11"/>
        <v>100</v>
      </c>
      <c r="CZ6" s="36">
        <f t="shared" si="11"/>
        <v>100</v>
      </c>
      <c r="DA6" s="36">
        <f t="shared" si="11"/>
        <v>100</v>
      </c>
      <c r="DB6" s="36">
        <f t="shared" si="11"/>
        <v>100.12</v>
      </c>
      <c r="DC6" s="36">
        <f t="shared" si="11"/>
        <v>100.03</v>
      </c>
      <c r="DD6" s="36">
        <f t="shared" si="11"/>
        <v>100.05</v>
      </c>
      <c r="DE6" s="36">
        <f t="shared" si="11"/>
        <v>100.05</v>
      </c>
      <c r="DF6" s="36">
        <f t="shared" si="11"/>
        <v>100.08</v>
      </c>
      <c r="DG6" s="35" t="str">
        <f>IF(DG7="","",IF(DG7="-","【-】","【"&amp;SUBSTITUTE(TEXT(DG7,"#,##0.00"),"-","△")&amp;"】"))</f>
        <v>【100.08】</v>
      </c>
      <c r="DH6" s="36">
        <f>IF(DH7="",NA(),DH7)</f>
        <v>35.35</v>
      </c>
      <c r="DI6" s="36">
        <f t="shared" ref="DI6:DQ6" si="12">IF(DI7="",NA(),DI7)</f>
        <v>38.61</v>
      </c>
      <c r="DJ6" s="36">
        <f t="shared" si="12"/>
        <v>41.97</v>
      </c>
      <c r="DK6" s="36">
        <f t="shared" si="12"/>
        <v>26.7</v>
      </c>
      <c r="DL6" s="36">
        <f t="shared" si="12"/>
        <v>29.1</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6">
        <f t="shared" ref="DT6:EB6" si="13">IF(DT7="",NA(),DT7)</f>
        <v>8.93</v>
      </c>
      <c r="DU6" s="36">
        <f t="shared" si="13"/>
        <v>99.27</v>
      </c>
      <c r="DV6" s="36">
        <f t="shared" si="13"/>
        <v>99.27</v>
      </c>
      <c r="DW6" s="36">
        <f t="shared" si="13"/>
        <v>99.27</v>
      </c>
      <c r="DX6" s="36">
        <f t="shared" si="13"/>
        <v>16.77</v>
      </c>
      <c r="DY6" s="36">
        <f t="shared" si="13"/>
        <v>18.05</v>
      </c>
      <c r="DZ6" s="36">
        <f t="shared" si="13"/>
        <v>19.440000000000001</v>
      </c>
      <c r="EA6" s="36">
        <f t="shared" si="13"/>
        <v>22.46</v>
      </c>
      <c r="EB6" s="36">
        <f t="shared" si="13"/>
        <v>25.84</v>
      </c>
      <c r="EC6" s="35" t="str">
        <f>IF(EC7="","",IF(EC7="-","【-】","【"&amp;SUBSTITUTE(TEXT(EC7,"#,##0.00"),"-","△")&amp;"】"))</f>
        <v>【25.84】</v>
      </c>
      <c r="ED6" s="36">
        <f>IF(ED7="",NA(),ED7)</f>
        <v>0.1</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2">
      <c r="A7" s="29"/>
      <c r="B7" s="38">
        <v>2018</v>
      </c>
      <c r="C7" s="38">
        <v>168912</v>
      </c>
      <c r="D7" s="38">
        <v>46</v>
      </c>
      <c r="E7" s="38">
        <v>1</v>
      </c>
      <c r="F7" s="38">
        <v>0</v>
      </c>
      <c r="G7" s="38">
        <v>2</v>
      </c>
      <c r="H7" s="38" t="s">
        <v>93</v>
      </c>
      <c r="I7" s="38" t="s">
        <v>94</v>
      </c>
      <c r="J7" s="38" t="s">
        <v>95</v>
      </c>
      <c r="K7" s="38" t="s">
        <v>96</v>
      </c>
      <c r="L7" s="38" t="s">
        <v>97</v>
      </c>
      <c r="M7" s="38" t="s">
        <v>98</v>
      </c>
      <c r="N7" s="39" t="s">
        <v>99</v>
      </c>
      <c r="O7" s="39">
        <v>67.239999999999995</v>
      </c>
      <c r="P7" s="39">
        <v>96.5</v>
      </c>
      <c r="Q7" s="39">
        <v>0</v>
      </c>
      <c r="R7" s="39" t="s">
        <v>99</v>
      </c>
      <c r="S7" s="39" t="s">
        <v>99</v>
      </c>
      <c r="T7" s="39" t="s">
        <v>99</v>
      </c>
      <c r="U7" s="39">
        <v>95883</v>
      </c>
      <c r="V7" s="39">
        <v>234.28</v>
      </c>
      <c r="W7" s="39">
        <v>409.27</v>
      </c>
      <c r="X7" s="39">
        <v>135.09</v>
      </c>
      <c r="Y7" s="39">
        <v>116.94</v>
      </c>
      <c r="Z7" s="39">
        <v>123.63</v>
      </c>
      <c r="AA7" s="39">
        <v>126.54</v>
      </c>
      <c r="AB7" s="39">
        <v>108.31</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516.98</v>
      </c>
      <c r="AU7" s="39">
        <v>230.91</v>
      </c>
      <c r="AV7" s="39">
        <v>378.53</v>
      </c>
      <c r="AW7" s="39">
        <v>146.6</v>
      </c>
      <c r="AX7" s="39">
        <v>572</v>
      </c>
      <c r="AY7" s="39">
        <v>200.22</v>
      </c>
      <c r="AZ7" s="39">
        <v>212.95</v>
      </c>
      <c r="BA7" s="39">
        <v>224.41</v>
      </c>
      <c r="BB7" s="39">
        <v>243.44</v>
      </c>
      <c r="BC7" s="39">
        <v>258.49</v>
      </c>
      <c r="BD7" s="39">
        <v>258.49</v>
      </c>
      <c r="BE7" s="39">
        <v>127.7</v>
      </c>
      <c r="BF7" s="39">
        <v>243.26</v>
      </c>
      <c r="BG7" s="39">
        <v>335.54</v>
      </c>
      <c r="BH7" s="39">
        <v>421.6</v>
      </c>
      <c r="BI7" s="39">
        <v>426.19</v>
      </c>
      <c r="BJ7" s="39">
        <v>351.06</v>
      </c>
      <c r="BK7" s="39">
        <v>333.48</v>
      </c>
      <c r="BL7" s="39">
        <v>320.31</v>
      </c>
      <c r="BM7" s="39">
        <v>303.26</v>
      </c>
      <c r="BN7" s="39">
        <v>290.31</v>
      </c>
      <c r="BO7" s="39">
        <v>290.31</v>
      </c>
      <c r="BP7" s="39">
        <v>124.74</v>
      </c>
      <c r="BQ7" s="39">
        <v>107.58</v>
      </c>
      <c r="BR7" s="39">
        <v>114.07</v>
      </c>
      <c r="BS7" s="39">
        <v>117.58</v>
      </c>
      <c r="BT7" s="39">
        <v>100.79</v>
      </c>
      <c r="BU7" s="39">
        <v>112.92</v>
      </c>
      <c r="BV7" s="39">
        <v>112.81</v>
      </c>
      <c r="BW7" s="39">
        <v>113.88</v>
      </c>
      <c r="BX7" s="39">
        <v>114.14</v>
      </c>
      <c r="BY7" s="39">
        <v>112.83</v>
      </c>
      <c r="BZ7" s="39">
        <v>112.83</v>
      </c>
      <c r="CA7" s="39">
        <v>35</v>
      </c>
      <c r="CB7" s="39">
        <v>40.67</v>
      </c>
      <c r="CC7" s="39">
        <v>38.729999999999997</v>
      </c>
      <c r="CD7" s="39">
        <v>37.369999999999997</v>
      </c>
      <c r="CE7" s="39">
        <v>44.09</v>
      </c>
      <c r="CF7" s="39">
        <v>75.3</v>
      </c>
      <c r="CG7" s="39">
        <v>75.3</v>
      </c>
      <c r="CH7" s="39">
        <v>74.02</v>
      </c>
      <c r="CI7" s="39">
        <v>73.03</v>
      </c>
      <c r="CJ7" s="39">
        <v>73.86</v>
      </c>
      <c r="CK7" s="39">
        <v>73.86</v>
      </c>
      <c r="CL7" s="39">
        <v>58.03</v>
      </c>
      <c r="CM7" s="39">
        <v>56.71</v>
      </c>
      <c r="CN7" s="39">
        <v>56.21</v>
      </c>
      <c r="CO7" s="39">
        <v>57.41</v>
      </c>
      <c r="CP7" s="39">
        <v>55.35</v>
      </c>
      <c r="CQ7" s="39">
        <v>62.69</v>
      </c>
      <c r="CR7" s="39">
        <v>61.82</v>
      </c>
      <c r="CS7" s="39">
        <v>61.66</v>
      </c>
      <c r="CT7" s="39">
        <v>62.19</v>
      </c>
      <c r="CU7" s="39">
        <v>61.77</v>
      </c>
      <c r="CV7" s="39">
        <v>61.77</v>
      </c>
      <c r="CW7" s="39">
        <v>100</v>
      </c>
      <c r="CX7" s="39">
        <v>100</v>
      </c>
      <c r="CY7" s="39">
        <v>100</v>
      </c>
      <c r="CZ7" s="39">
        <v>100</v>
      </c>
      <c r="DA7" s="39">
        <v>100</v>
      </c>
      <c r="DB7" s="39">
        <v>100.12</v>
      </c>
      <c r="DC7" s="39">
        <v>100.03</v>
      </c>
      <c r="DD7" s="39">
        <v>100.05</v>
      </c>
      <c r="DE7" s="39">
        <v>100.05</v>
      </c>
      <c r="DF7" s="39">
        <v>100.08</v>
      </c>
      <c r="DG7" s="39">
        <v>100.08</v>
      </c>
      <c r="DH7" s="39">
        <v>35.35</v>
      </c>
      <c r="DI7" s="39">
        <v>38.61</v>
      </c>
      <c r="DJ7" s="39">
        <v>41.97</v>
      </c>
      <c r="DK7" s="39">
        <v>26.7</v>
      </c>
      <c r="DL7" s="39">
        <v>29.1</v>
      </c>
      <c r="DM7" s="39">
        <v>51.44</v>
      </c>
      <c r="DN7" s="39">
        <v>52.4</v>
      </c>
      <c r="DO7" s="39">
        <v>53.56</v>
      </c>
      <c r="DP7" s="39">
        <v>54.73</v>
      </c>
      <c r="DQ7" s="39">
        <v>55.77</v>
      </c>
      <c r="DR7" s="39">
        <v>55.77</v>
      </c>
      <c r="DS7" s="39">
        <v>0</v>
      </c>
      <c r="DT7" s="39">
        <v>8.93</v>
      </c>
      <c r="DU7" s="39">
        <v>99.27</v>
      </c>
      <c r="DV7" s="39">
        <v>99.27</v>
      </c>
      <c r="DW7" s="39">
        <v>99.27</v>
      </c>
      <c r="DX7" s="39">
        <v>16.77</v>
      </c>
      <c r="DY7" s="39">
        <v>18.05</v>
      </c>
      <c r="DZ7" s="39">
        <v>19.440000000000001</v>
      </c>
      <c r="EA7" s="39">
        <v>22.46</v>
      </c>
      <c r="EB7" s="39">
        <v>25.84</v>
      </c>
      <c r="EC7" s="39">
        <v>25.84</v>
      </c>
      <c r="ED7" s="39">
        <v>0.1</v>
      </c>
      <c r="EE7" s="39">
        <v>0</v>
      </c>
      <c r="EF7" s="39">
        <v>0</v>
      </c>
      <c r="EG7" s="39">
        <v>0</v>
      </c>
      <c r="EH7" s="39">
        <v>0</v>
      </c>
      <c r="EI7" s="39">
        <v>0.13</v>
      </c>
      <c r="EJ7" s="39">
        <v>0.26</v>
      </c>
      <c r="EK7" s="39">
        <v>0.24</v>
      </c>
      <c r="EL7" s="39">
        <v>0.27</v>
      </c>
      <c r="EM7" s="39">
        <v>0.24</v>
      </c>
      <c r="EN7" s="39">
        <v>0.24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