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1\第３係共有\☆照会（決算統計・財務諸表）\令和2年度\01　市町村支援課\照会\済20210118_公営企業会計に係る経営比較分析表の作成について\04回答後修正\"/>
    </mc:Choice>
  </mc:AlternateContent>
  <workbookProtection workbookAlgorithmName="SHA-512" workbookHashValue="dYlWLPzEoJGMCrtZYYAsD7IFJGMKhkvPetp/Qci+UGFYxq02qLqSPGY4X/Ish9Y8g+9cwOfIBZ4B/b4pcao7FQ==" workbookSaltValue="to3BoF5pzfF35XNsGKV9OQ==" workbookSpinCount="100000" lockStructure="1"/>
  <bookViews>
    <workbookView xWindow="0" yWindow="0" windowWidth="12168" windowHeight="8616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LX77" i="4" s="1"/>
  <c r="DX7" i="5"/>
  <c r="DW7" i="5"/>
  <c r="DV7" i="5"/>
  <c r="DJ7" i="5"/>
  <c r="DI7" i="5"/>
  <c r="CV7" i="5"/>
  <c r="CU7" i="5"/>
  <c r="CT7" i="5"/>
  <c r="LJ54" i="4" s="1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AF53" i="4" s="1"/>
  <c r="BF7" i="5"/>
  <c r="BD7" i="5"/>
  <c r="BC7" i="5"/>
  <c r="BB7" i="5"/>
  <c r="HV32" i="4" s="1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BH31" i="4" s="1"/>
  <c r="AA7" i="5"/>
  <c r="Z7" i="5"/>
  <c r="Y7" i="5"/>
  <c r="X7" i="5"/>
  <c r="W7" i="5"/>
  <c r="V7" i="5"/>
  <c r="U7" i="5"/>
  <c r="T7" i="5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CU76" i="4" s="1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67" i="4"/>
  <c r="ML54" i="4"/>
  <c r="LX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R53" i="4"/>
  <c r="IX32" i="4"/>
  <c r="IJ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AT31" i="4"/>
  <c r="AF31" i="4"/>
  <c r="R31" i="4"/>
  <c r="LO10" i="4"/>
  <c r="JV10" i="4"/>
  <c r="IC10" i="4"/>
  <c r="DU10" i="4"/>
  <c r="CF10" i="4"/>
  <c r="B10" i="4"/>
  <c r="LO8" i="4"/>
  <c r="JV8" i="4"/>
  <c r="IC8" i="4"/>
  <c r="FJ8" i="4"/>
  <c r="DU8" i="4"/>
  <c r="CF8" i="4"/>
  <c r="AQ8" i="4"/>
  <c r="B8" i="4"/>
  <c r="B6" i="4"/>
  <c r="IX52" i="4" l="1"/>
  <c r="BV52" i="4"/>
  <c r="FJ30" i="4"/>
  <c r="BV76" i="4"/>
  <c r="FJ52" i="4"/>
  <c r="IX30" i="4"/>
  <c r="ML76" i="4"/>
  <c r="IX76" i="4"/>
  <c r="ML52" i="4"/>
  <c r="BV30" i="4"/>
  <c r="C11" i="5"/>
  <c r="D11" i="5"/>
  <c r="E11" i="5"/>
  <c r="B11" i="5"/>
  <c r="HV30" i="4" l="1"/>
  <c r="LJ76" i="4"/>
  <c r="AT52" i="4"/>
  <c r="EH30" i="4"/>
  <c r="HV52" i="4"/>
  <c r="HV76" i="4"/>
  <c r="LJ52" i="4"/>
  <c r="AT30" i="4"/>
  <c r="AT76" i="4"/>
  <c r="EH52" i="4"/>
  <c r="AF76" i="4"/>
  <c r="DT52" i="4"/>
  <c r="HH30" i="4"/>
  <c r="HH52" i="4"/>
  <c r="KV76" i="4"/>
  <c r="AF52" i="4"/>
  <c r="DT30" i="4"/>
  <c r="HH76" i="4"/>
  <c r="KV52" i="4"/>
  <c r="AF30" i="4"/>
  <c r="GT52" i="4"/>
  <c r="KH76" i="4"/>
  <c r="R30" i="4"/>
  <c r="R76" i="4"/>
  <c r="DF52" i="4"/>
  <c r="GT30" i="4"/>
  <c r="R52" i="4"/>
  <c r="DF30" i="4"/>
  <c r="GT76" i="4"/>
  <c r="KH52" i="4"/>
  <c r="IJ76" i="4"/>
  <c r="LX52" i="4"/>
  <c r="BH30" i="4"/>
  <c r="BH76" i="4"/>
  <c r="BH52" i="4"/>
  <c r="EV30" i="4"/>
  <c r="IJ52" i="4"/>
  <c r="EV52" i="4"/>
  <c r="IJ30" i="4"/>
  <c r="LX76" i="4"/>
</calcChain>
</file>

<file path=xl/sharedStrings.xml><?xml version="1.0" encoding="utf-8"?>
<sst xmlns="http://schemas.openxmlformats.org/spreadsheetml/2006/main" count="301" uniqueCount="143">
  <si>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</si>
  <si>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</si>
  <si>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</si>
  <si>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</si>
  <si>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</si>
  <si>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</si>
  <si>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</si>
  <si>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</si>
  <si>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</si>
  <si>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</si>
  <si>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</si>
  <si>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</si>
  <si>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</si>
  <si>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</si>
  <si>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</si>
  <si>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</si>
  <si>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</si>
  <si>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</si>
  <si>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</si>
  <si>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</si>
  <si>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</si>
  <si>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</si>
  <si>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</si>
  <si>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</si>
  <si>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</si>
  <si>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</si>
  <si>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</si>
  <si>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</si>
  <si>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</si>
  <si>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</si>
  <si>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</si>
  <si>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</si>
  <si>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</si>
  <si>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</si>
  <si>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</si>
  <si>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</si>
  <si>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</si>
  <si>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</si>
  <si>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</si>
  <si>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</si>
  <si>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</si>
  <si>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</si>
  <si>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</si>
  <si>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</si>
  <si>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</si>
  <si>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</si>
  <si>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</si>
  <si>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</si>
  <si>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</si>
  <si>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</si>
  <si>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</si>
  <si>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</si>
  <si>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</si>
  <si>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</si>
  <si>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</si>
  <si>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</si>
  <si>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</si>
  <si>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</si>
  <si>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</si>
  <si>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</si>
  <si>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</si>
  <si>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</si>
  <si>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</si>
  <si>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</si>
  <si>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</si>
  <si>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</si>
  <si>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</si>
  <si>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</si>
  <si>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</si>
  <si>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</si>
  <si>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</si>
  <si>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</si>
  <si>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</si>
  <si>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</si>
  <si>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</si>
  <si>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</si>
  <si>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</si>
  <si>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</si>
  <si>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</si>
  <si>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</si>
  <si>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</si>
  <si>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</si>
  <si>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</si>
  <si>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</si>
  <si>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</si>
  <si>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</si>
  <si>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</si>
  <si>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</si>
  <si>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</si>
  <si>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</si>
  <si>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</si>
  <si>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</si>
  <si>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</si>
  <si>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</si>
  <si>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</si>
  <si>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</si>
  <si>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</si>
  <si>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</si>
  <si>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</si>
  <si>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</si>
  <si>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</si>
  <si>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</si>
  <si>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</si>
  <si>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</si>
  <si>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</si>
  <si>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</si>
  <si>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</si>
  <si>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</si>
  <si>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</si>
  <si>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</si>
  <si>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</si>
  <si>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</si>
  <si>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</si>
  <si>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</si>
  <si>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</si>
  <si>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</si>
  <si>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</si>
  <si>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</si>
  <si>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</si>
  <si>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</si>
  <si>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</si>
  <si>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</si>
  <si>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富山県　富山市</t>
  </si>
  <si>
    <t>白樺ハイツ</t>
  </si>
  <si>
    <t>法非適用</t>
  </si>
  <si>
    <t>観光施設事業</t>
  </si>
  <si>
    <t>休養宿泊施設</t>
  </si>
  <si>
    <t>Ａ１Ｂ２</t>
  </si>
  <si>
    <t>非設置</t>
  </si>
  <si>
    <t>該当数値なし</t>
  </si>
  <si>
    <t>利用料金制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</si>
  <si>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</si>
  <si>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</si>
  <si>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</si>
  <si>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</si>
  <si>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</si>
  <si>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</si>
  <si>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</si>
  <si>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</si>
  <si>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市での宿泊需要は高まっているが、当該公営企業では宿泊需要が低下している。</t>
    <rPh sb="0" eb="1">
      <t>シ</t>
    </rPh>
    <rPh sb="3" eb="5">
      <t>シュクハク</t>
    </rPh>
    <rPh sb="5" eb="7">
      <t>ジュヨウ</t>
    </rPh>
    <rPh sb="8" eb="9">
      <t>タカ</t>
    </rPh>
    <rPh sb="16" eb="18">
      <t>トウガイ</t>
    </rPh>
    <rPh sb="18" eb="20">
      <t>コウエイ</t>
    </rPh>
    <rPh sb="20" eb="22">
      <t>キギョウ</t>
    </rPh>
    <rPh sb="24" eb="26">
      <t>シュクハク</t>
    </rPh>
    <rPh sb="26" eb="28">
      <t>ジュヨウ</t>
    </rPh>
    <rPh sb="29" eb="31">
      <t>テイカ</t>
    </rPh>
    <phoneticPr fontId="5"/>
  </si>
  <si>
    <t>継続して経営改善に努めてきたが、利用者の減少、施設の老朽化等の要因により、令和2年度末で施設を廃止することが決まった。</t>
    <rPh sb="0" eb="2">
      <t>ケイゾク</t>
    </rPh>
    <rPh sb="4" eb="6">
      <t>ケイエイ</t>
    </rPh>
    <rPh sb="6" eb="8">
      <t>カイゼン</t>
    </rPh>
    <rPh sb="9" eb="10">
      <t>ツト</t>
    </rPh>
    <rPh sb="16" eb="19">
      <t>リヨウシャ</t>
    </rPh>
    <rPh sb="20" eb="22">
      <t>ゲンショウ</t>
    </rPh>
    <rPh sb="23" eb="25">
      <t>シセツ</t>
    </rPh>
    <rPh sb="26" eb="29">
      <t>ロウキュウカ</t>
    </rPh>
    <rPh sb="29" eb="30">
      <t>トウ</t>
    </rPh>
    <rPh sb="31" eb="33">
      <t>ヨウイン</t>
    </rPh>
    <rPh sb="37" eb="39">
      <t>レイワ</t>
    </rPh>
    <rPh sb="40" eb="42">
      <t>ネンド</t>
    </rPh>
    <rPh sb="42" eb="43">
      <t>マツ</t>
    </rPh>
    <rPh sb="44" eb="46">
      <t>シセツ</t>
    </rPh>
    <rPh sb="47" eb="49">
      <t>ハイシ</t>
    </rPh>
    <rPh sb="54" eb="55">
      <t>キ</t>
    </rPh>
    <phoneticPr fontId="5"/>
  </si>
  <si>
    <t xml:space="preserve">・数値の訂正
H30決算　　　　　　　　  R01決算
①100.0→83.6　　　　　　①100.0→93.7
②99.3→55.4
➂12,525→6,979
⑥売上高GOP比率は増加しているが、尚も低い数値で推移している。
⑦EBITDAにおいても減少傾向にあり、事業の継続が厳しい状況である。
</t>
    <rPh sb="1" eb="3">
      <t>スウチ</t>
    </rPh>
    <rPh sb="4" eb="6">
      <t>テイセイ</t>
    </rPh>
    <rPh sb="10" eb="12">
      <t>ケッサン</t>
    </rPh>
    <rPh sb="25" eb="27">
      <t>ケッサン</t>
    </rPh>
    <rPh sb="84" eb="85">
      <t>ウ</t>
    </rPh>
    <rPh sb="85" eb="86">
      <t>ア</t>
    </rPh>
    <rPh sb="86" eb="87">
      <t>ダカ</t>
    </rPh>
    <rPh sb="90" eb="92">
      <t>ヒリツ</t>
    </rPh>
    <rPh sb="93" eb="95">
      <t>ゾウカ</t>
    </rPh>
    <rPh sb="128" eb="130">
      <t>ゲンショウ</t>
    </rPh>
    <rPh sb="130" eb="132">
      <t>ケイコウ</t>
    </rPh>
    <rPh sb="136" eb="138">
      <t>ジギョウ</t>
    </rPh>
    <rPh sb="139" eb="141">
      <t>ケイゾク</t>
    </rPh>
    <rPh sb="142" eb="143">
      <t>キビ</t>
    </rPh>
    <rPh sb="145" eb="147">
      <t>ジョウキョウ</t>
    </rPh>
    <phoneticPr fontId="5"/>
  </si>
  <si>
    <t>⑩令和2年度末に施設を廃止するため、設備投資はなし。
⑫企業債残高料金収入比率は減少傾向である。</t>
    <rPh sb="1" eb="3">
      <t>レイワ</t>
    </rPh>
    <rPh sb="4" eb="6">
      <t>ネンド</t>
    </rPh>
    <rPh sb="6" eb="7">
      <t>マツ</t>
    </rPh>
    <rPh sb="8" eb="10">
      <t>シセツ</t>
    </rPh>
    <rPh sb="11" eb="13">
      <t>ハイシ</t>
    </rPh>
    <rPh sb="18" eb="20">
      <t>セツビ</t>
    </rPh>
    <rPh sb="20" eb="22">
      <t>トウシ</t>
    </rPh>
    <rPh sb="40" eb="42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</si>
</sst>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9827</c:v>
                </c:pt>
                <c:pt idx="1">
                  <c:v>9534</c:v>
                </c:pt>
                <c:pt idx="2">
                  <c:v>10703</c:v>
                </c:pt>
                <c:pt idx="3">
                  <c:v>12525</c:v>
                </c:pt>
                <c:pt idx="4">
                  <c:v>7770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6-4072-BC95-46A1EF6F7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61888"/>
        <c:axId val="22474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4096</c:v>
                </c:pt>
                <c:pt idx="1">
                  <c:v>11889</c:v>
                </c:pt>
                <c:pt idx="2">
                  <c:v>15661</c:v>
                </c:pt>
                <c:pt idx="3">
                  <c:v>8338</c:v>
                </c:pt>
                <c:pt idx="4">
                  <c:v>31210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D6-4072-BC95-46A1EF6F7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61888"/>
        <c:axId val="224746808"/>
      </c:lineChart>
      <c:catAx>
        <c:axId val="226861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4746808"/>
        <c:crosses val="autoZero"/>
        <c:auto val="1"/>
        <c:lblAlgn val="ctr"/>
        <c:lblOffset val="100"/>
        <c:noMultiLvlLbl val="1"/>
      </c:catAx>
      <c:valAx>
        <c:axId val="22474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686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43.3</c:v>
                </c:pt>
                <c:pt idx="1">
                  <c:v>43.9</c:v>
                </c:pt>
                <c:pt idx="2">
                  <c:v>43.9</c:v>
                </c:pt>
                <c:pt idx="3">
                  <c:v>99.3</c:v>
                </c:pt>
                <c:pt idx="4">
                  <c:v>99.9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9-49A2-974F-1417E2A0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747592"/>
        <c:axId val="22474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35.5</c:v>
                </c:pt>
                <c:pt idx="1">
                  <c:v>34.700000000000003</c:v>
                </c:pt>
                <c:pt idx="2">
                  <c:v>32.299999999999997</c:v>
                </c:pt>
                <c:pt idx="3">
                  <c:v>19.7</c:v>
                </c:pt>
                <c:pt idx="4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9-49A2-974F-1417E2A0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47592"/>
        <c:axId val="224747984"/>
      </c:lineChart>
      <c:catAx>
        <c:axId val="22474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4747984"/>
        <c:crosses val="autoZero"/>
        <c:auto val="1"/>
        <c:lblAlgn val="ctr"/>
        <c:lblOffset val="100"/>
        <c:noMultiLvlLbl val="1"/>
      </c:catAx>
      <c:valAx>
        <c:axId val="22474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747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94.5</c:v>
                </c:pt>
                <c:pt idx="1">
                  <c:v>94.4</c:v>
                </c:pt>
                <c:pt idx="2">
                  <c:v>88.4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A2-4D56-A242-54056FF8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748376"/>
        <c:axId val="227091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90.7</c:v>
                </c:pt>
                <c:pt idx="1">
                  <c:v>86.4</c:v>
                </c:pt>
                <c:pt idx="2">
                  <c:v>93.1</c:v>
                </c:pt>
                <c:pt idx="3">
                  <c:v>90.5</c:v>
                </c:pt>
                <c:pt idx="4">
                  <c:v>97.6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A2-4D56-A242-54056FF8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48376"/>
        <c:axId val="227091992"/>
      </c:lineChart>
      <c:catAx>
        <c:axId val="224748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091992"/>
        <c:crosses val="autoZero"/>
        <c:auto val="1"/>
        <c:lblAlgn val="ctr"/>
        <c:lblOffset val="100"/>
        <c:noMultiLvlLbl val="1"/>
      </c:catAx>
      <c:valAx>
        <c:axId val="227091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748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-44857</c:v>
                </c:pt>
                <c:pt idx="1">
                  <c:v>-43907</c:v>
                </c:pt>
                <c:pt idx="2">
                  <c:v>-54285</c:v>
                </c:pt>
                <c:pt idx="3">
                  <c:v>-37737</c:v>
                </c:pt>
                <c:pt idx="4">
                  <c:v>-32258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D8-43DC-988D-FB232489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90032"/>
        <c:axId val="22708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-9739</c:v>
                </c:pt>
                <c:pt idx="1">
                  <c:v>-10274</c:v>
                </c:pt>
                <c:pt idx="2">
                  <c:v>-13530</c:v>
                </c:pt>
                <c:pt idx="3">
                  <c:v>-14948</c:v>
                </c:pt>
                <c:pt idx="4">
                  <c:v>-20991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D8-43DC-988D-FB232489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90032"/>
        <c:axId val="227088072"/>
      </c:lineChart>
      <c:catAx>
        <c:axId val="227090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088072"/>
        <c:crosses val="autoZero"/>
        <c:auto val="1"/>
        <c:lblAlgn val="ctr"/>
        <c:lblOffset val="100"/>
        <c:noMultiLvlLbl val="1"/>
      </c:catAx>
      <c:valAx>
        <c:axId val="22708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090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11.4</c:v>
                </c:pt>
                <c:pt idx="2">
                  <c:v>8.5</c:v>
                </c:pt>
                <c:pt idx="3">
                  <c:v>3.6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5D-4066-8282-8BC8090F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90424"/>
        <c:axId val="22708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-17.100000000000001</c:v>
                </c:pt>
                <c:pt idx="1">
                  <c:v>-18.899999999999999</c:v>
                </c:pt>
                <c:pt idx="2">
                  <c:v>-20.100000000000001</c:v>
                </c:pt>
                <c:pt idx="3">
                  <c:v>-47.7</c:v>
                </c:pt>
                <c:pt idx="4">
                  <c:v>-39.6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5D-4066-8282-8BC8090F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90424"/>
        <c:axId val="227089248"/>
      </c:lineChart>
      <c:catAx>
        <c:axId val="227090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089248"/>
        <c:crosses val="autoZero"/>
        <c:auto val="1"/>
        <c:lblAlgn val="ctr"/>
        <c:lblOffset val="100"/>
        <c:noMultiLvlLbl val="1"/>
      </c:catAx>
      <c:valAx>
        <c:axId val="22708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090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18.5</c:v>
                </c:pt>
                <c:pt idx="1">
                  <c:v>16.8</c:v>
                </c:pt>
                <c:pt idx="2">
                  <c:v>33.700000000000003</c:v>
                </c:pt>
                <c:pt idx="3">
                  <c:v>33.5</c:v>
                </c:pt>
                <c:pt idx="4">
                  <c:v>36.4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92-4248-A334-0A01FBAE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93560"/>
        <c:axId val="22708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39.4</c:v>
                </c:pt>
                <c:pt idx="2">
                  <c:v>41.5</c:v>
                </c:pt>
                <c:pt idx="3">
                  <c:v>33.9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92-4248-A334-0A01FBAE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93560"/>
        <c:axId val="227087288"/>
      </c:lineChart>
      <c:catAx>
        <c:axId val="227093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087288"/>
        <c:crosses val="autoZero"/>
        <c:auto val="1"/>
        <c:lblAlgn val="ctr"/>
        <c:lblOffset val="100"/>
        <c:noMultiLvlLbl val="1"/>
      </c:catAx>
      <c:valAx>
        <c:axId val="22708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093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18.8</c:v>
                </c:pt>
                <c:pt idx="1">
                  <c:v>19.600000000000001</c:v>
                </c:pt>
                <c:pt idx="2">
                  <c:v>17.8</c:v>
                </c:pt>
                <c:pt idx="3">
                  <c:v>15.6</c:v>
                </c:pt>
                <c:pt idx="4">
                  <c:v>12.8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1C-4A7B-9881-50D231967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91208"/>
        <c:axId val="22709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16</c:v>
                </c:pt>
                <c:pt idx="2">
                  <c:v>15.6</c:v>
                </c:pt>
                <c:pt idx="3">
                  <c:v>16.3</c:v>
                </c:pt>
                <c:pt idx="4">
                  <c:v>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C-4A7B-9881-50D231967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91208"/>
        <c:axId val="227091600"/>
      </c:lineChart>
      <c:catAx>
        <c:axId val="227091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091600"/>
        <c:crosses val="autoZero"/>
        <c:auto val="1"/>
        <c:lblAlgn val="ctr"/>
        <c:lblOffset val="100"/>
        <c:noMultiLvlLbl val="1"/>
      </c:catAx>
      <c:valAx>
        <c:axId val="22709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091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70.900000000000006</c:v>
                </c:pt>
                <c:pt idx="2">
                  <c:v>46.6</c:v>
                </c:pt>
                <c:pt idx="3">
                  <c:v>16.3</c:v>
                </c:pt>
                <c:pt idx="4">
                  <c:v>14.6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9D-4879-BE17-4B4598A3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92384"/>
        <c:axId val="22708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41.2</c:v>
                </c:pt>
                <c:pt idx="1">
                  <c:v>38.5</c:v>
                </c:pt>
                <c:pt idx="2">
                  <c:v>34.200000000000003</c:v>
                </c:pt>
                <c:pt idx="3">
                  <c:v>38.5</c:v>
                </c:pt>
                <c:pt idx="4">
                  <c:v>44.7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9D-4879-BE17-4B4598A3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92384"/>
        <c:axId val="227087680"/>
      </c:lineChart>
      <c:catAx>
        <c:axId val="227092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087680"/>
        <c:crosses val="autoZero"/>
        <c:auto val="1"/>
        <c:lblAlgn val="ctr"/>
        <c:lblOffset val="100"/>
        <c:noMultiLvlLbl val="1"/>
      </c:catAx>
      <c:valAx>
        <c:axId val="22708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092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3-4089-9F21-8E1909C48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88464"/>
        <c:axId val="22708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43-4089-9F21-8E1909C48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88464"/>
        <c:axId val="227086896"/>
      </c:lineChart>
      <c:catAx>
        <c:axId val="227088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086896"/>
        <c:crosses val="autoZero"/>
        <c:auto val="1"/>
        <c:lblAlgn val="ctr"/>
        <c:lblOffset val="100"/>
        <c:noMultiLvlLbl val="1"/>
      </c:catAx>
      <c:valAx>
        <c:axId val="22708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088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AF-458B-B09E-45DF7D2DD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14144"/>
        <c:axId val="22781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AF-458B-B09E-45DF7D2DD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14144"/>
        <c:axId val="227816496"/>
      </c:lineChart>
      <c:catAx>
        <c:axId val="227814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816496"/>
        <c:crosses val="autoZero"/>
        <c:auto val="1"/>
        <c:lblAlgn val="ctr"/>
        <c:lblOffset val="100"/>
        <c:noMultiLvlLbl val="1"/>
      </c:catAx>
      <c:valAx>
        <c:axId val="22781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81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0.43140000000000001</c:v>
                </c:pt>
                <c:pt idx="1">
                  <c:v>0.42109999999999997</c:v>
                </c:pt>
                <c:pt idx="2">
                  <c:v>5.4000000000000003E-3</c:v>
                </c:pt>
                <c:pt idx="3">
                  <c:v>0.39129999999999998</c:v>
                </c:pt>
                <c:pt idx="4">
                  <c:v>0.4536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B5-44E3-B423-46FE7689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18064"/>
        <c:axId val="22781218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8.9999999999999998E-4</c:v>
                </c:pt>
                <c:pt idx="3">
                  <c:v>1.4E-3</c:v>
                </c:pt>
                <c:pt idx="4">
                  <c:v>1.1999999999999999E-3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B5-44E3-B423-46FE7689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18456"/>
        <c:axId val="227816888"/>
      </c:lineChart>
      <c:catAx>
        <c:axId val="22781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7812184"/>
        <c:crosses val="autoZero"/>
        <c:auto val="1"/>
        <c:lblAlgn val="ctr"/>
        <c:lblOffset val="100"/>
        <c:noMultiLvlLbl val="1"/>
      </c:catAx>
      <c:valAx>
        <c:axId val="22781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7818064"/>
        <c:crosses val="autoZero"/>
        <c:crossBetween val="between"/>
      </c:valAx>
      <c:valAx>
        <c:axId val="227816888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7818456"/>
        <c:crosses val="max"/>
        <c:crossBetween val="between"/>
      </c:valAx>
      <c:catAx>
        <c:axId val="227818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816888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【9,038】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【△11.7】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EF18" zoomScaleNormal="100" zoomScaleSheetLayoutView="70" workbookViewId="0">
      <selection activeCell="NI48" sqref="NI48:NW48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371" width="0.6640625" customWidth="1"/>
    <col min="373" max="387" width="3.109375" customWidth="1"/>
  </cols>
  <sheetData>
    <row r="1" spans="1:387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2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</row>
    <row r="3" spans="1:387" ht="9.75" customHeight="1" x14ac:dyDescent="0.2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</row>
    <row r="4" spans="1:387" ht="9.75" customHeight="1" x14ac:dyDescent="0.2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</row>
    <row r="5" spans="1:387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2">
      <c r="A6" s="2"/>
      <c r="B6" s="84" t="str">
        <f>データ!H6&amp;"　"&amp;データ!I6</f>
        <v>富山県富山市　白樺ハイツ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2">
      <c r="A7" s="2"/>
      <c r="B7" s="85" t="s">
        <v>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  <c r="AQ7" s="85" t="s">
        <v>2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7"/>
      <c r="CF7" s="85" t="s">
        <v>3</v>
      </c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7"/>
      <c r="DU7" s="88" t="s">
        <v>4</v>
      </c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 t="s">
        <v>5</v>
      </c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8" t="s">
        <v>6</v>
      </c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 t="s">
        <v>7</v>
      </c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 t="s">
        <v>8</v>
      </c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2">
      <c r="A8" s="2"/>
      <c r="B8" s="93" t="str">
        <f>データ!J7</f>
        <v>法非適用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5"/>
      <c r="AQ8" s="93" t="str">
        <f>データ!K7</f>
        <v>観光施設事業</v>
      </c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5"/>
      <c r="CF8" s="93" t="str">
        <f>データ!L7</f>
        <v>休養宿泊施設</v>
      </c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5"/>
      <c r="DU8" s="89" t="str">
        <f>データ!M7</f>
        <v>Ａ１Ｂ２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6">
        <f>データ!S7</f>
        <v>4200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9" t="str">
        <f>データ!T7</f>
        <v>利用料金制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0">
        <f>データ!U7</f>
        <v>17.3</v>
      </c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3"/>
      <c r="NI8" s="91" t="s">
        <v>10</v>
      </c>
      <c r="NJ8" s="9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2">
      <c r="A9" s="2"/>
      <c r="B9" s="85" t="s">
        <v>12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85" t="s">
        <v>13</v>
      </c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7"/>
      <c r="CF9" s="85" t="s">
        <v>14</v>
      </c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7"/>
      <c r="DU9" s="88" t="s">
        <v>15</v>
      </c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8" t="s">
        <v>16</v>
      </c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 t="s">
        <v>17</v>
      </c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 t="s">
        <v>18</v>
      </c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3"/>
      <c r="NI9" s="97" t="s">
        <v>19</v>
      </c>
      <c r="NJ9" s="98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2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3729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96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9" t="str">
        <f>データ!V7</f>
        <v>無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0">
        <f>データ!W7</f>
        <v>8</v>
      </c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89" t="str">
        <f>データ!X7</f>
        <v>有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 x14ac:dyDescent="0.2">
      <c r="A14" s="18"/>
      <c r="B14" s="6"/>
      <c r="C14" s="7"/>
      <c r="D14" s="7"/>
      <c r="E14" s="7"/>
      <c r="F14" s="7"/>
      <c r="G14" s="7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7"/>
      <c r="JO14" s="7"/>
      <c r="JP14" s="7"/>
      <c r="JQ14" s="7"/>
      <c r="JR14" s="7"/>
      <c r="JS14" s="7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 x14ac:dyDescent="0.2">
      <c r="A15" s="2"/>
      <c r="B15" s="19"/>
      <c r="C15" s="20"/>
      <c r="D15" s="20"/>
      <c r="E15" s="20"/>
      <c r="F15" s="20"/>
      <c r="G15" s="2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0"/>
      <c r="JO15" s="20"/>
      <c r="JP15" s="20"/>
      <c r="JQ15" s="20"/>
      <c r="JR15" s="20"/>
      <c r="JS15" s="20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141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 x14ac:dyDescent="0.2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 x14ac:dyDescent="0.2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 x14ac:dyDescent="0.2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 x14ac:dyDescent="0.2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 x14ac:dyDescent="0.2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 x14ac:dyDescent="0.2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 x14ac:dyDescent="0.2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 x14ac:dyDescent="0.2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 x14ac:dyDescent="0.2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 x14ac:dyDescent="0.2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 x14ac:dyDescent="0.2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 x14ac:dyDescent="0.2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 x14ac:dyDescent="0.2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 x14ac:dyDescent="0.2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 x14ac:dyDescent="0.2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4" t="str">
        <f>データ!$B$11</f>
        <v>H27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 t="str">
        <f>データ!$C$11</f>
        <v>H28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 t="str">
        <f>データ!$D$11</f>
        <v>H29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 t="str">
        <f>データ!$E$11</f>
        <v>H30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 t="str">
        <f>データ!$F$11</f>
        <v>R01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4" t="str">
        <f>データ!$B$11</f>
        <v>H27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 t="str">
        <f>データ!$C$11</f>
        <v>H28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 t="str">
        <f>データ!$D$11</f>
        <v>H29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 t="str">
        <f>データ!$E$11</f>
        <v>H30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 t="str">
        <f>データ!$F$11</f>
        <v>R01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4" t="str">
        <f>データ!$B$11</f>
        <v>H27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 t="str">
        <f>データ!$C$11</f>
        <v>H28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 t="str">
        <f>データ!$D$11</f>
        <v>H29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 t="str">
        <f>データ!$E$11</f>
        <v>H30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 t="str">
        <f>データ!$F$11</f>
        <v>R01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 x14ac:dyDescent="0.2">
      <c r="A31" s="2"/>
      <c r="B31" s="21"/>
      <c r="C31" s="4"/>
      <c r="D31" s="4"/>
      <c r="E31" s="4"/>
      <c r="F31" s="4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>
        <f>データ!Y7</f>
        <v>94.5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94.4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88.4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100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100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>
        <f>データ!AJ7</f>
        <v>43.3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43.9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43.9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99.3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99.9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>
        <f>データ!AU7</f>
        <v>9827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>
        <f>データ!AV7</f>
        <v>9534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>
        <f>データ!AW7</f>
        <v>10703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12525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7770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 x14ac:dyDescent="0.2">
      <c r="A32" s="2"/>
      <c r="B32" s="21"/>
      <c r="C32" s="4"/>
      <c r="D32" s="4"/>
      <c r="E32" s="4"/>
      <c r="F32" s="4"/>
      <c r="G32" s="4"/>
      <c r="H32" s="4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90.7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86.4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93.1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90.5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97.6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35.5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34.700000000000003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32.299999999999997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19.7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35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>
        <f>データ!AZ7</f>
        <v>4096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11889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15661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8338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31210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8" t="s">
        <v>142</v>
      </c>
      <c r="NJ32" s="119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20"/>
    </row>
    <row r="33" spans="1:387" ht="13.5" customHeight="1" x14ac:dyDescent="0.2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8"/>
      <c r="NJ33" s="119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20"/>
    </row>
    <row r="34" spans="1:387" ht="13.5" customHeight="1" x14ac:dyDescent="0.2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8"/>
      <c r="NJ34" s="119"/>
      <c r="NK34" s="119"/>
      <c r="NL34" s="119"/>
      <c r="NM34" s="119"/>
      <c r="NN34" s="119"/>
      <c r="NO34" s="119"/>
      <c r="NP34" s="119"/>
      <c r="NQ34" s="119"/>
      <c r="NR34" s="119"/>
      <c r="NS34" s="119"/>
      <c r="NT34" s="119"/>
      <c r="NU34" s="119"/>
      <c r="NV34" s="119"/>
      <c r="NW34" s="120"/>
    </row>
    <row r="35" spans="1:387" ht="13.5" customHeight="1" x14ac:dyDescent="0.2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8"/>
      <c r="NJ35" s="119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20"/>
    </row>
    <row r="36" spans="1:387" ht="13.5" customHeight="1" x14ac:dyDescent="0.2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8"/>
      <c r="NJ36" s="119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20"/>
    </row>
    <row r="37" spans="1:387" ht="13.5" customHeight="1" x14ac:dyDescent="0.2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8"/>
      <c r="NJ37" s="119"/>
      <c r="NK37" s="119"/>
      <c r="NL37" s="119"/>
      <c r="NM37" s="119"/>
      <c r="NN37" s="119"/>
      <c r="NO37" s="119"/>
      <c r="NP37" s="119"/>
      <c r="NQ37" s="119"/>
      <c r="NR37" s="119"/>
      <c r="NS37" s="119"/>
      <c r="NT37" s="119"/>
      <c r="NU37" s="119"/>
      <c r="NV37" s="119"/>
      <c r="NW37" s="120"/>
    </row>
    <row r="38" spans="1:387" ht="13.5" customHeight="1" x14ac:dyDescent="0.2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8"/>
      <c r="NJ38" s="119"/>
      <c r="NK38" s="119"/>
      <c r="NL38" s="119"/>
      <c r="NM38" s="119"/>
      <c r="NN38" s="119"/>
      <c r="NO38" s="119"/>
      <c r="NP38" s="119"/>
      <c r="NQ38" s="119"/>
      <c r="NR38" s="119"/>
      <c r="NS38" s="119"/>
      <c r="NT38" s="119"/>
      <c r="NU38" s="119"/>
      <c r="NV38" s="119"/>
      <c r="NW38" s="120"/>
    </row>
    <row r="39" spans="1:387" ht="13.5" customHeight="1" x14ac:dyDescent="0.2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8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20"/>
    </row>
    <row r="40" spans="1:387" ht="13.5" customHeight="1" x14ac:dyDescent="0.2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8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20"/>
    </row>
    <row r="41" spans="1:387" ht="13.5" customHeight="1" x14ac:dyDescent="0.2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8"/>
      <c r="NJ41" s="119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20"/>
    </row>
    <row r="42" spans="1:387" ht="13.5" customHeight="1" x14ac:dyDescent="0.2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8"/>
      <c r="NJ42" s="119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20"/>
    </row>
    <row r="43" spans="1:387" ht="13.5" customHeight="1" x14ac:dyDescent="0.2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8"/>
      <c r="NJ43" s="119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20"/>
    </row>
    <row r="44" spans="1:387" ht="13.5" customHeight="1" x14ac:dyDescent="0.2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8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20"/>
    </row>
    <row r="45" spans="1:387" ht="13.5" customHeight="1" x14ac:dyDescent="0.2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8"/>
      <c r="NJ45" s="119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20"/>
    </row>
    <row r="46" spans="1:387" ht="13.5" customHeight="1" x14ac:dyDescent="0.2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8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20"/>
    </row>
    <row r="47" spans="1:387" ht="13.5" customHeight="1" x14ac:dyDescent="0.2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21"/>
      <c r="NJ47" s="122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3"/>
    </row>
    <row r="48" spans="1:387" ht="13.5" customHeight="1" x14ac:dyDescent="0.2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5" t="s">
        <v>30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 x14ac:dyDescent="0.2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8" t="s">
        <v>139</v>
      </c>
      <c r="NJ49" s="119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20"/>
    </row>
    <row r="50" spans="1:387" ht="13.5" customHeight="1" x14ac:dyDescent="0.2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8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20"/>
    </row>
    <row r="51" spans="1:387" ht="13.5" customHeight="1" x14ac:dyDescent="0.2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8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20"/>
    </row>
    <row r="52" spans="1:387" ht="13.5" customHeight="1" x14ac:dyDescent="0.2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4" t="str">
        <f>データ!$B$11</f>
        <v>H27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 t="str">
        <f>データ!$C$11</f>
        <v>H28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 t="str">
        <f>データ!$D$11</f>
        <v>H29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 t="str">
        <f>データ!$E$11</f>
        <v>H30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 t="str">
        <f>データ!$F$11</f>
        <v>R01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4" t="str">
        <f>データ!$B$11</f>
        <v>H27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 t="str">
        <f>データ!$C$11</f>
        <v>H28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 t="str">
        <f>データ!$D$11</f>
        <v>H29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 t="str">
        <f>データ!$E$11</f>
        <v>H30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 t="str">
        <f>データ!$F$11</f>
        <v>R01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4" t="str">
        <f>データ!$B$11</f>
        <v>H27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 t="str">
        <f>データ!$C$11</f>
        <v>H28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 t="str">
        <f>データ!$D$11</f>
        <v>H29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 t="str">
        <f>データ!$E$11</f>
        <v>H30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 t="str">
        <f>データ!$F$11</f>
        <v>R01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4" t="str">
        <f>データ!$B$11</f>
        <v>H27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 t="str">
        <f>データ!$C$11</f>
        <v>H28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 t="str">
        <f>データ!$D$11</f>
        <v>H29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 t="str">
        <f>データ!$E$11</f>
        <v>H30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 t="str">
        <f>データ!$F$11</f>
        <v>R01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4"/>
      <c r="NA52" s="4"/>
      <c r="NB52" s="4"/>
      <c r="NC52" s="4"/>
      <c r="ND52" s="4"/>
      <c r="NE52" s="4"/>
      <c r="NF52" s="4"/>
      <c r="NG52" s="22"/>
      <c r="NH52" s="2"/>
      <c r="NI52" s="118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20"/>
    </row>
    <row r="53" spans="1:387" ht="13.5" customHeight="1" x14ac:dyDescent="0.2">
      <c r="A53" s="2"/>
      <c r="B53" s="21"/>
      <c r="C53" s="4"/>
      <c r="D53" s="4"/>
      <c r="E53" s="4"/>
      <c r="F53" s="4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>
        <f>データ!BF7</f>
        <v>18.8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19.600000000000001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17.8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15.6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12.8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>
        <f>データ!BQ7</f>
        <v>18.5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16.8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33.700000000000003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33.5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36.4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>
        <f>データ!CB7</f>
        <v>9.6999999999999993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11.4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8.5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3.6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0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>
        <f>データ!CM7</f>
        <v>-44857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-43907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-54285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-37737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-32258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4"/>
      <c r="NA53" s="4"/>
      <c r="NB53" s="4"/>
      <c r="NC53" s="4"/>
      <c r="ND53" s="4"/>
      <c r="NE53" s="4"/>
      <c r="NF53" s="4"/>
      <c r="NG53" s="22"/>
      <c r="NH53" s="2"/>
      <c r="NI53" s="118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20"/>
    </row>
    <row r="54" spans="1:387" ht="13.5" customHeight="1" x14ac:dyDescent="0.2">
      <c r="A54" s="2"/>
      <c r="B54" s="21"/>
      <c r="C54" s="4"/>
      <c r="D54" s="4"/>
      <c r="E54" s="4"/>
      <c r="F54" s="4"/>
      <c r="G54" s="4"/>
      <c r="H54" s="4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>
        <f>データ!BK7</f>
        <v>17.399999999999999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16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15.6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16.3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17.7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35.799999999999997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39.4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41.5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33.9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44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-17.100000000000001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-18.899999999999999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-20.100000000000001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-47.7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-39.6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28">
        <f>データ!CR7</f>
        <v>-9739</v>
      </c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30"/>
      <c r="KV54" s="128">
        <f>データ!CS7</f>
        <v>-10274</v>
      </c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30"/>
      <c r="LJ54" s="128">
        <f>データ!CT7</f>
        <v>-13530</v>
      </c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30"/>
      <c r="LX54" s="128">
        <f>データ!CU7</f>
        <v>-14948</v>
      </c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30"/>
      <c r="ML54" s="128">
        <f>データ!CV7</f>
        <v>-20991</v>
      </c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30"/>
      <c r="MZ54" s="4"/>
      <c r="NA54" s="4"/>
      <c r="NB54" s="4"/>
      <c r="NC54" s="4"/>
      <c r="ND54" s="4"/>
      <c r="NE54" s="4"/>
      <c r="NF54" s="4"/>
      <c r="NG54" s="22"/>
      <c r="NH54" s="2"/>
      <c r="NI54" s="118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20"/>
    </row>
    <row r="55" spans="1:387" ht="13.5" customHeight="1" x14ac:dyDescent="0.2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8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20"/>
    </row>
    <row r="56" spans="1:387" ht="13.5" customHeight="1" x14ac:dyDescent="0.2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18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20"/>
    </row>
    <row r="57" spans="1:387" ht="13.5" customHeight="1" x14ac:dyDescent="0.2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18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20"/>
    </row>
    <row r="58" spans="1:387" ht="13.5" customHeight="1" x14ac:dyDescent="0.2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18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20"/>
    </row>
    <row r="59" spans="1:387" ht="13.5" customHeight="1" x14ac:dyDescent="0.2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18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20"/>
    </row>
    <row r="60" spans="1:387" ht="13.5" customHeight="1" x14ac:dyDescent="0.2">
      <c r="A60" s="22"/>
      <c r="B60" s="19"/>
      <c r="C60" s="20"/>
      <c r="D60" s="20"/>
      <c r="E60" s="20"/>
      <c r="F60" s="20"/>
      <c r="G60" s="20"/>
      <c r="H60" s="109" t="s">
        <v>31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0"/>
      <c r="NC60" s="20"/>
      <c r="ND60" s="20"/>
      <c r="NE60" s="20"/>
      <c r="NF60" s="20"/>
      <c r="NG60" s="32"/>
      <c r="NH60" s="2"/>
      <c r="NI60" s="118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20"/>
    </row>
    <row r="61" spans="1:387" ht="13.5" customHeight="1" x14ac:dyDescent="0.2">
      <c r="A61" s="22"/>
      <c r="B61" s="19"/>
      <c r="C61" s="20"/>
      <c r="D61" s="20"/>
      <c r="E61" s="20"/>
      <c r="F61" s="20"/>
      <c r="G61" s="2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0"/>
      <c r="NC61" s="20"/>
      <c r="ND61" s="20"/>
      <c r="NE61" s="20"/>
      <c r="NF61" s="20"/>
      <c r="NG61" s="32"/>
      <c r="NH61" s="2"/>
      <c r="NI61" s="118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20"/>
    </row>
    <row r="62" spans="1:387" ht="13.5" customHeight="1" x14ac:dyDescent="0.2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8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20"/>
    </row>
    <row r="63" spans="1:387" ht="13.5" customHeight="1" x14ac:dyDescent="0.2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1" t="s">
        <v>32</v>
      </c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8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20"/>
    </row>
    <row r="64" spans="1:387" ht="13.5" customHeight="1" x14ac:dyDescent="0.2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21"/>
      <c r="NJ64" s="122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3"/>
    </row>
    <row r="65" spans="1:387" ht="13.5" customHeight="1" x14ac:dyDescent="0.2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5" t="s">
        <v>33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 x14ac:dyDescent="0.2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8" t="s">
        <v>140</v>
      </c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20"/>
    </row>
    <row r="67" spans="1:387" ht="13.5" customHeight="1" x14ac:dyDescent="0.2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2">
        <f>データ!DI6</f>
        <v>267126</v>
      </c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18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20"/>
    </row>
    <row r="68" spans="1:387" ht="13.5" customHeight="1" x14ac:dyDescent="0.2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18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20"/>
    </row>
    <row r="69" spans="1:387" ht="13.5" customHeight="1" x14ac:dyDescent="0.2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18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20"/>
    </row>
    <row r="70" spans="1:387" ht="13.5" customHeight="1" x14ac:dyDescent="0.2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18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20"/>
    </row>
    <row r="71" spans="1:387" ht="13.5" customHeight="1" x14ac:dyDescent="0.2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8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20"/>
    </row>
    <row r="72" spans="1:387" ht="13.5" customHeight="1" x14ac:dyDescent="0.2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1" t="s">
        <v>34</v>
      </c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8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20"/>
    </row>
    <row r="73" spans="1:387" ht="13.5" customHeight="1" x14ac:dyDescent="0.2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8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20"/>
    </row>
    <row r="74" spans="1:387" ht="13.5" customHeight="1" x14ac:dyDescent="0.2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8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20"/>
    </row>
    <row r="75" spans="1:387" ht="13.5" customHeight="1" x14ac:dyDescent="0.2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8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20"/>
    </row>
    <row r="76" spans="1:387" ht="13.5" customHeight="1" x14ac:dyDescent="0.2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4" t="str">
        <f>データ!$B$11</f>
        <v>H27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 t="str">
        <f>データ!$C$11</f>
        <v>H28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 t="str">
        <f>データ!$D$11</f>
        <v>H29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 t="str">
        <f>データ!$E$11</f>
        <v>H30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 t="str">
        <f>データ!$F$11</f>
        <v>R01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2">
        <f>データ!DJ6</f>
        <v>0</v>
      </c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4" t="str">
        <f>データ!$B$11</f>
        <v>H27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 t="str">
        <f>データ!$C$11</f>
        <v>H28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 t="str">
        <f>データ!$D$11</f>
        <v>H29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 t="str">
        <f>データ!$E$11</f>
        <v>H30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 t="str">
        <f>データ!$F$11</f>
        <v>R01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4" t="str">
        <f>データ!$B$11</f>
        <v>H27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 t="str">
        <f>データ!$C$11</f>
        <v>H28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 t="str">
        <f>データ!$D$11</f>
        <v>H29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 t="str">
        <f>データ!$E$11</f>
        <v>H30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 t="str">
        <f>データ!$F$11</f>
        <v>R01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4"/>
      <c r="NA76" s="4"/>
      <c r="NB76" s="4"/>
      <c r="NC76" s="4"/>
      <c r="ND76" s="4"/>
      <c r="NE76" s="4"/>
      <c r="NF76" s="37"/>
      <c r="NG76" s="22"/>
      <c r="NH76" s="2"/>
      <c r="NI76" s="118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20"/>
    </row>
    <row r="77" spans="1:387" ht="13.5" customHeight="1" x14ac:dyDescent="0.2">
      <c r="A77" s="2"/>
      <c r="B77" s="21"/>
      <c r="C77" s="4"/>
      <c r="D77" s="4"/>
      <c r="E77" s="4"/>
      <c r="F77" s="4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33" t="str">
        <f>データ!CX7</f>
        <v xml:space="preserve"> </v>
      </c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 t="str">
        <f>データ!CY7</f>
        <v xml:space="preserve"> </v>
      </c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 t="str">
        <f>データ!CZ7</f>
        <v xml:space="preserve"> </v>
      </c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 t="str">
        <f>データ!DA7</f>
        <v xml:space="preserve"> </v>
      </c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 t="str">
        <f>データ!DB7</f>
        <v xml:space="preserve"> </v>
      </c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33" t="str">
        <f>データ!DK7</f>
        <v xml:space="preserve"> </v>
      </c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 t="str">
        <f>データ!DL7</f>
        <v xml:space="preserve"> </v>
      </c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 t="str">
        <f>データ!DM7</f>
        <v xml:space="preserve"> </v>
      </c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 t="str">
        <f>データ!DN7</f>
        <v xml:space="preserve"> </v>
      </c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 t="str">
        <f>データ!DO7</f>
        <v xml:space="preserve"> </v>
      </c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>
        <f>データ!DV7</f>
        <v>98.5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70.900000000000006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46.6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16.3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14.6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4"/>
      <c r="NA77" s="4"/>
      <c r="NB77" s="4"/>
      <c r="NC77" s="4"/>
      <c r="ND77" s="4"/>
      <c r="NE77" s="4"/>
      <c r="NF77" s="37"/>
      <c r="NG77" s="22"/>
      <c r="NH77" s="2"/>
      <c r="NI77" s="118"/>
      <c r="NJ77" s="119"/>
      <c r="NK77" s="119"/>
      <c r="NL77" s="119"/>
      <c r="NM77" s="119"/>
      <c r="NN77" s="119"/>
      <c r="NO77" s="119"/>
      <c r="NP77" s="119"/>
      <c r="NQ77" s="119"/>
      <c r="NR77" s="119"/>
      <c r="NS77" s="119"/>
      <c r="NT77" s="119"/>
      <c r="NU77" s="119"/>
      <c r="NV77" s="119"/>
      <c r="NW77" s="120"/>
    </row>
    <row r="78" spans="1:387" ht="13.5" customHeight="1" x14ac:dyDescent="0.2">
      <c r="A78" s="2"/>
      <c r="B78" s="21"/>
      <c r="C78" s="4"/>
      <c r="D78" s="4"/>
      <c r="E78" s="4"/>
      <c r="F78" s="4"/>
      <c r="G78" s="4"/>
      <c r="H78" s="4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33" t="str">
        <f>データ!DC7</f>
        <v xml:space="preserve"> </v>
      </c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 t="str">
        <f>データ!DD7</f>
        <v xml:space="preserve"> </v>
      </c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 t="str">
        <f>データ!DE7</f>
        <v xml:space="preserve"> </v>
      </c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 t="str">
        <f>データ!DF7</f>
        <v xml:space="preserve"> </v>
      </c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 t="str">
        <f>データ!DG7</f>
        <v xml:space="preserve"> </v>
      </c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33" t="str">
        <f>データ!DP7</f>
        <v xml:space="preserve"> </v>
      </c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 t="str">
        <f>データ!DQ7</f>
        <v xml:space="preserve"> </v>
      </c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 t="str">
        <f>データ!DR7</f>
        <v xml:space="preserve"> </v>
      </c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 t="str">
        <f>データ!DS7</f>
        <v xml:space="preserve"> </v>
      </c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 t="str">
        <f>データ!DT7</f>
        <v xml:space="preserve"> </v>
      </c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41.2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38.5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34.200000000000003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38.5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44.7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4"/>
      <c r="NA78" s="4"/>
      <c r="NB78" s="4"/>
      <c r="NC78" s="4"/>
      <c r="ND78" s="4"/>
      <c r="NE78" s="4"/>
      <c r="NF78" s="37"/>
      <c r="NG78" s="22"/>
      <c r="NH78" s="2"/>
      <c r="NI78" s="118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20"/>
    </row>
    <row r="79" spans="1:387" ht="13.5" customHeight="1" x14ac:dyDescent="0.2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18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20"/>
    </row>
    <row r="80" spans="1:387" ht="13.5" customHeight="1" x14ac:dyDescent="0.2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18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20"/>
    </row>
    <row r="81" spans="1:387" ht="13.5" customHeight="1" x14ac:dyDescent="0.2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18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20"/>
    </row>
    <row r="82" spans="1:387" ht="13.5" customHeight="1" x14ac:dyDescent="0.2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21"/>
      <c r="NJ82" s="122"/>
      <c r="NK82" s="122"/>
      <c r="NL82" s="122"/>
      <c r="NM82" s="122"/>
      <c r="NN82" s="122"/>
      <c r="NO82" s="122"/>
      <c r="NP82" s="122"/>
      <c r="NQ82" s="122"/>
      <c r="NR82" s="122"/>
      <c r="NS82" s="122"/>
      <c r="NT82" s="122"/>
      <c r="NU82" s="122"/>
      <c r="NV82" s="122"/>
      <c r="NW82" s="123"/>
    </row>
    <row r="83" spans="1:387" x14ac:dyDescent="0.2">
      <c r="C83" s="2"/>
      <c r="BH83" s="2"/>
      <c r="GR83" s="2"/>
      <c r="IV83" s="2"/>
      <c r="LD83" s="2"/>
    </row>
    <row r="84" spans="1:387" x14ac:dyDescent="0.2">
      <c r="C84" s="2"/>
      <c r="BH84" s="2"/>
      <c r="GR84" s="2"/>
      <c r="IV84" s="2"/>
      <c r="LD84" s="2"/>
    </row>
    <row r="86" spans="1:387" hidden="1" x14ac:dyDescent="0.2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2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2">
      <c r="B88" s="38" t="str">
        <f>データ!AI6</f>
        <v>【104.1】</v>
      </c>
      <c r="C88" s="39" t="str">
        <f>データ!AT6</f>
        <v>【27.8】</v>
      </c>
      <c r="D88" s="39" t="str">
        <f>データ!BE6</f>
        <v>【9,038】</v>
      </c>
      <c r="E88" s="39" t="str">
        <f>データ!BP6</f>
        <v>【19.7】</v>
      </c>
      <c r="F88" s="39" t="str">
        <f>データ!CA6</f>
        <v>【37.3】</v>
      </c>
      <c r="G88" s="39" t="str">
        <f>データ!CL6</f>
        <v>【△11.7】</v>
      </c>
      <c r="H88" s="39" t="str">
        <f>データ!CW6</f>
        <v>【△10,941】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【27.4】</v>
      </c>
      <c r="N88" s="39" t="str">
        <f>データ!EF6</f>
        <v>【27.4】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To4VtzwI5587VpeHoBX3FCWxwtKu6nnm+U6fJQ15TFRmxPbus57DxkzgkXZzX6dQt7ggicm09yBXOD78cpKyiw==" saltValue="1g0fsf2tdqTeeh5UZpIc9A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DT52:EG52"/>
    <mergeCell ref="EH52:EU52"/>
    <mergeCell ref="EV52:FI52"/>
    <mergeCell ref="DT53:EG53"/>
    <mergeCell ref="EH53:EU53"/>
    <mergeCell ref="EV53:FI53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2" x14ac:dyDescent="0.2"/>
  <cols>
    <col min="1" max="1" width="14.6640625" customWidth="1"/>
    <col min="2" max="112" width="11.88671875" customWidth="1"/>
    <col min="113" max="114" width="15.44140625" customWidth="1"/>
    <col min="115" max="135" width="11.88671875" customWidth="1"/>
    <col min="136" max="136" width="10.88671875" customWidth="1"/>
    <col min="137" max="146" width="11.88671875" customWidth="1"/>
  </cols>
  <sheetData>
    <row r="1" spans="1:146" x14ac:dyDescent="0.2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2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2" customHeight="1" x14ac:dyDescent="0.2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5" t="s">
        <v>58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2">
      <c r="A4" s="42" t="s">
        <v>62</v>
      </c>
      <c r="B4" s="51"/>
      <c r="C4" s="51"/>
      <c r="D4" s="51"/>
      <c r="E4" s="51"/>
      <c r="F4" s="51"/>
      <c r="G4" s="51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9" t="s">
        <v>63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1"/>
      <c r="AJ4" s="134" t="s">
        <v>64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42" t="s">
        <v>65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9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1"/>
      <c r="BQ4" s="134" t="s">
        <v>67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42" t="s">
        <v>68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69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9" t="s">
        <v>70</v>
      </c>
      <c r="CY4" s="140"/>
      <c r="CZ4" s="140"/>
      <c r="DA4" s="140"/>
      <c r="DB4" s="140"/>
      <c r="DC4" s="140"/>
      <c r="DD4" s="140"/>
      <c r="DE4" s="140"/>
      <c r="DF4" s="140"/>
      <c r="DG4" s="140"/>
      <c r="DH4" s="141"/>
      <c r="DI4" s="143" t="s">
        <v>71</v>
      </c>
      <c r="DJ4" s="143" t="s">
        <v>72</v>
      </c>
      <c r="DK4" s="134" t="s">
        <v>73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74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2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90</v>
      </c>
      <c r="AK5" s="56" t="s">
        <v>101</v>
      </c>
      <c r="AL5" s="56" t="s">
        <v>102</v>
      </c>
      <c r="AM5" s="56" t="s">
        <v>93</v>
      </c>
      <c r="AN5" s="56" t="s">
        <v>94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90</v>
      </c>
      <c r="AV5" s="56" t="s">
        <v>91</v>
      </c>
      <c r="AW5" s="56" t="s">
        <v>102</v>
      </c>
      <c r="AX5" s="56" t="s">
        <v>103</v>
      </c>
      <c r="AY5" s="56" t="s">
        <v>104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90</v>
      </c>
      <c r="BG5" s="56" t="s">
        <v>101</v>
      </c>
      <c r="BH5" s="56" t="s">
        <v>102</v>
      </c>
      <c r="BI5" s="56" t="s">
        <v>103</v>
      </c>
      <c r="BJ5" s="56" t="s">
        <v>104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105</v>
      </c>
      <c r="BR5" s="56" t="s">
        <v>91</v>
      </c>
      <c r="BS5" s="56" t="s">
        <v>92</v>
      </c>
      <c r="BT5" s="56" t="s">
        <v>103</v>
      </c>
      <c r="BU5" s="56" t="s">
        <v>104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90</v>
      </c>
      <c r="CC5" s="56" t="s">
        <v>91</v>
      </c>
      <c r="CD5" s="56" t="s">
        <v>102</v>
      </c>
      <c r="CE5" s="56" t="s">
        <v>103</v>
      </c>
      <c r="CF5" s="56" t="s">
        <v>104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90</v>
      </c>
      <c r="CN5" s="56" t="s">
        <v>91</v>
      </c>
      <c r="CO5" s="56" t="s">
        <v>102</v>
      </c>
      <c r="CP5" s="56" t="s">
        <v>93</v>
      </c>
      <c r="CQ5" s="56" t="s">
        <v>104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90</v>
      </c>
      <c r="CY5" s="56" t="s">
        <v>91</v>
      </c>
      <c r="CZ5" s="56" t="s">
        <v>92</v>
      </c>
      <c r="DA5" s="56" t="s">
        <v>103</v>
      </c>
      <c r="DB5" s="56" t="s">
        <v>94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4"/>
      <c r="DJ5" s="144"/>
      <c r="DK5" s="56" t="s">
        <v>90</v>
      </c>
      <c r="DL5" s="56" t="s">
        <v>91</v>
      </c>
      <c r="DM5" s="56" t="s">
        <v>102</v>
      </c>
      <c r="DN5" s="56" t="s">
        <v>103</v>
      </c>
      <c r="DO5" s="56" t="s">
        <v>94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105</v>
      </c>
      <c r="DW5" s="56" t="s">
        <v>91</v>
      </c>
      <c r="DX5" s="56" t="s">
        <v>102</v>
      </c>
      <c r="DY5" s="56" t="s">
        <v>103</v>
      </c>
      <c r="DZ5" s="56" t="s">
        <v>104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106</v>
      </c>
      <c r="EH5" s="56" t="s">
        <v>107</v>
      </c>
      <c r="EI5" s="56" t="s">
        <v>108</v>
      </c>
      <c r="EJ5" s="56" t="s">
        <v>109</v>
      </c>
      <c r="EK5" s="56" t="s">
        <v>110</v>
      </c>
      <c r="EL5" s="56" t="s">
        <v>111</v>
      </c>
      <c r="EM5" s="56" t="s">
        <v>112</v>
      </c>
      <c r="EN5" s="56" t="s">
        <v>113</v>
      </c>
      <c r="EO5" s="56" t="s">
        <v>114</v>
      </c>
      <c r="EP5" s="56" t="s">
        <v>115</v>
      </c>
    </row>
    <row r="6" spans="1:146" s="66" customFormat="1" x14ac:dyDescent="0.2">
      <c r="A6" s="42" t="s">
        <v>116</v>
      </c>
      <c r="B6" s="57">
        <f>B8</f>
        <v>2019</v>
      </c>
      <c r="C6" s="57">
        <f t="shared" ref="C6:X6" si="2">C8</f>
        <v>162019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富山県富山市</v>
      </c>
      <c r="I6" s="57" t="str">
        <f t="shared" si="2"/>
        <v>白樺ハイツ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Ａ１Ｂ２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3729</v>
      </c>
      <c r="R6" s="60">
        <f t="shared" si="2"/>
        <v>96</v>
      </c>
      <c r="S6" s="61">
        <f t="shared" si="2"/>
        <v>4200</v>
      </c>
      <c r="T6" s="62" t="str">
        <f t="shared" si="2"/>
        <v>利用料金制</v>
      </c>
      <c r="U6" s="58">
        <f t="shared" si="2"/>
        <v>17.3</v>
      </c>
      <c r="V6" s="62" t="str">
        <f t="shared" si="2"/>
        <v>無</v>
      </c>
      <c r="W6" s="63">
        <f t="shared" si="2"/>
        <v>8</v>
      </c>
      <c r="X6" s="62" t="str">
        <f t="shared" si="2"/>
        <v>有</v>
      </c>
      <c r="Y6" s="64">
        <f>IF(Y8="-",NA(),Y8)</f>
        <v>94.5</v>
      </c>
      <c r="Z6" s="64">
        <f t="shared" ref="Z6:AH6" si="3">IF(Z8="-",NA(),Z8)</f>
        <v>94.4</v>
      </c>
      <c r="AA6" s="64">
        <f t="shared" si="3"/>
        <v>88.4</v>
      </c>
      <c r="AB6" s="64">
        <f t="shared" si="3"/>
        <v>100</v>
      </c>
      <c r="AC6" s="64">
        <f t="shared" si="3"/>
        <v>100</v>
      </c>
      <c r="AD6" s="64">
        <f t="shared" si="3"/>
        <v>90.7</v>
      </c>
      <c r="AE6" s="64">
        <f t="shared" si="3"/>
        <v>86.4</v>
      </c>
      <c r="AF6" s="64">
        <f t="shared" si="3"/>
        <v>93.1</v>
      </c>
      <c r="AG6" s="64">
        <f t="shared" si="3"/>
        <v>90.5</v>
      </c>
      <c r="AH6" s="64">
        <f t="shared" si="3"/>
        <v>97.6</v>
      </c>
      <c r="AI6" s="64" t="str">
        <f>IF(AI8="-","【-】","【"&amp;SUBSTITUTE(TEXT(AI8,"#,##0.0"),"-","△")&amp;"】")</f>
        <v>【104.1】</v>
      </c>
      <c r="AJ6" s="64">
        <f>IF(AJ8="-",NA(),AJ8)</f>
        <v>43.3</v>
      </c>
      <c r="AK6" s="64">
        <f t="shared" ref="AK6:AS6" si="4">IF(AK8="-",NA(),AK8)</f>
        <v>43.9</v>
      </c>
      <c r="AL6" s="64">
        <f t="shared" si="4"/>
        <v>43.9</v>
      </c>
      <c r="AM6" s="64">
        <f t="shared" si="4"/>
        <v>99.3</v>
      </c>
      <c r="AN6" s="64">
        <f t="shared" si="4"/>
        <v>99.9</v>
      </c>
      <c r="AO6" s="64">
        <f t="shared" si="4"/>
        <v>35.5</v>
      </c>
      <c r="AP6" s="64">
        <f t="shared" si="4"/>
        <v>34.700000000000003</v>
      </c>
      <c r="AQ6" s="64">
        <f t="shared" si="4"/>
        <v>32.299999999999997</v>
      </c>
      <c r="AR6" s="64">
        <f t="shared" si="4"/>
        <v>19.7</v>
      </c>
      <c r="AS6" s="64">
        <f t="shared" si="4"/>
        <v>35</v>
      </c>
      <c r="AT6" s="64" t="str">
        <f>IF(AT8="-","【-】","【"&amp;SUBSTITUTE(TEXT(AT8,"#,##0.0"),"-","△")&amp;"】")</f>
        <v>【27.8】</v>
      </c>
      <c r="AU6" s="59">
        <f>IF(AU8="-",NA(),AU8)</f>
        <v>9827</v>
      </c>
      <c r="AV6" s="59">
        <f t="shared" ref="AV6:BD6" si="5">IF(AV8="-",NA(),AV8)</f>
        <v>9534</v>
      </c>
      <c r="AW6" s="59">
        <f t="shared" si="5"/>
        <v>10703</v>
      </c>
      <c r="AX6" s="59">
        <f t="shared" si="5"/>
        <v>12525</v>
      </c>
      <c r="AY6" s="59">
        <f t="shared" si="5"/>
        <v>7770</v>
      </c>
      <c r="AZ6" s="59">
        <f t="shared" si="5"/>
        <v>4096</v>
      </c>
      <c r="BA6" s="59">
        <f t="shared" si="5"/>
        <v>11889</v>
      </c>
      <c r="BB6" s="59">
        <f t="shared" si="5"/>
        <v>15661</v>
      </c>
      <c r="BC6" s="59">
        <f t="shared" si="5"/>
        <v>8338</v>
      </c>
      <c r="BD6" s="59">
        <f t="shared" si="5"/>
        <v>31210</v>
      </c>
      <c r="BE6" s="59" t="str">
        <f>IF(BE8="-","【-】","【"&amp;SUBSTITUTE(TEXT(BE8,"#,##0"),"-","△")&amp;"】")</f>
        <v>【9,038】</v>
      </c>
      <c r="BF6" s="64">
        <f>IF(BF8="-",NA(),BF8)</f>
        <v>18.8</v>
      </c>
      <c r="BG6" s="64">
        <f t="shared" ref="BG6:BO6" si="6">IF(BG8="-",NA(),BG8)</f>
        <v>19.600000000000001</v>
      </c>
      <c r="BH6" s="64">
        <f t="shared" si="6"/>
        <v>17.8</v>
      </c>
      <c r="BI6" s="64">
        <f t="shared" si="6"/>
        <v>15.6</v>
      </c>
      <c r="BJ6" s="64">
        <f t="shared" si="6"/>
        <v>12.8</v>
      </c>
      <c r="BK6" s="64">
        <f t="shared" si="6"/>
        <v>17.399999999999999</v>
      </c>
      <c r="BL6" s="64">
        <f t="shared" si="6"/>
        <v>16</v>
      </c>
      <c r="BM6" s="64">
        <f t="shared" si="6"/>
        <v>15.6</v>
      </c>
      <c r="BN6" s="64">
        <f t="shared" si="6"/>
        <v>16.3</v>
      </c>
      <c r="BO6" s="64">
        <f t="shared" si="6"/>
        <v>17.7</v>
      </c>
      <c r="BP6" s="64" t="str">
        <f>IF(BP8="-","【-】","【"&amp;SUBSTITUTE(TEXT(BP8,"#,##0.0"),"-","△")&amp;"】")</f>
        <v>【19.7】</v>
      </c>
      <c r="BQ6" s="64">
        <f>IF(BQ8="-",NA(),BQ8)</f>
        <v>18.5</v>
      </c>
      <c r="BR6" s="64">
        <f t="shared" ref="BR6:BZ6" si="7">IF(BR8="-",NA(),BR8)</f>
        <v>16.8</v>
      </c>
      <c r="BS6" s="64">
        <f t="shared" si="7"/>
        <v>33.700000000000003</v>
      </c>
      <c r="BT6" s="64">
        <f t="shared" si="7"/>
        <v>33.5</v>
      </c>
      <c r="BU6" s="64">
        <f t="shared" si="7"/>
        <v>36.4</v>
      </c>
      <c r="BV6" s="64">
        <f t="shared" si="7"/>
        <v>35.799999999999997</v>
      </c>
      <c r="BW6" s="64">
        <f t="shared" si="7"/>
        <v>39.4</v>
      </c>
      <c r="BX6" s="64">
        <f t="shared" si="7"/>
        <v>41.5</v>
      </c>
      <c r="BY6" s="64">
        <f t="shared" si="7"/>
        <v>33.9</v>
      </c>
      <c r="BZ6" s="64">
        <f t="shared" si="7"/>
        <v>44</v>
      </c>
      <c r="CA6" s="64" t="str">
        <f>IF(CA8="-","【-】","【"&amp;SUBSTITUTE(TEXT(CA8,"#,##0.0"),"-","△")&amp;"】")</f>
        <v>【37.3】</v>
      </c>
      <c r="CB6" s="64">
        <f>IF(CB8="-",NA(),CB8)</f>
        <v>9.6999999999999993</v>
      </c>
      <c r="CC6" s="64">
        <f t="shared" ref="CC6:CK6" si="8">IF(CC8="-",NA(),CC8)</f>
        <v>11.4</v>
      </c>
      <c r="CD6" s="64">
        <f t="shared" si="8"/>
        <v>8.5</v>
      </c>
      <c r="CE6" s="64">
        <f t="shared" si="8"/>
        <v>3.6</v>
      </c>
      <c r="CF6" s="64">
        <f t="shared" si="8"/>
        <v>0</v>
      </c>
      <c r="CG6" s="64">
        <f t="shared" si="8"/>
        <v>-17.100000000000001</v>
      </c>
      <c r="CH6" s="64">
        <f t="shared" si="8"/>
        <v>-18.899999999999999</v>
      </c>
      <c r="CI6" s="64">
        <f t="shared" si="8"/>
        <v>-20.100000000000001</v>
      </c>
      <c r="CJ6" s="64">
        <f t="shared" si="8"/>
        <v>-47.7</v>
      </c>
      <c r="CK6" s="64">
        <f t="shared" si="8"/>
        <v>-39.6</v>
      </c>
      <c r="CL6" s="64" t="str">
        <f>IF(CL8="-","【-】","【"&amp;SUBSTITUTE(TEXT(CL8,"#,##0.0"),"-","△")&amp;"】")</f>
        <v>【△11.7】</v>
      </c>
      <c r="CM6" s="59">
        <f>IF(CM8="-",NA(),CM8)</f>
        <v>-44857</v>
      </c>
      <c r="CN6" s="59">
        <f t="shared" ref="CN6:CV6" si="9">IF(CN8="-",NA(),CN8)</f>
        <v>-43907</v>
      </c>
      <c r="CO6" s="59">
        <f t="shared" si="9"/>
        <v>-54285</v>
      </c>
      <c r="CP6" s="59">
        <f t="shared" si="9"/>
        <v>-37737</v>
      </c>
      <c r="CQ6" s="59">
        <f t="shared" si="9"/>
        <v>-32258</v>
      </c>
      <c r="CR6" s="59">
        <f t="shared" si="9"/>
        <v>-9739</v>
      </c>
      <c r="CS6" s="59">
        <f t="shared" si="9"/>
        <v>-10274</v>
      </c>
      <c r="CT6" s="59">
        <f t="shared" si="9"/>
        <v>-13530</v>
      </c>
      <c r="CU6" s="59">
        <f t="shared" si="9"/>
        <v>-14948</v>
      </c>
      <c r="CV6" s="59">
        <f t="shared" si="9"/>
        <v>-20991</v>
      </c>
      <c r="CW6" s="59" t="str">
        <f>IF(CW8="-","【-】","【"&amp;SUBSTITUTE(TEXT(CW8,"#,##0"),"-","△")&amp;"】")</f>
        <v>【△10,941】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117</v>
      </c>
      <c r="DI6" s="60">
        <f t="shared" ref="DI6:DJ6" si="10">DI8</f>
        <v>267126</v>
      </c>
      <c r="DJ6" s="60">
        <f t="shared" si="10"/>
        <v>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117</v>
      </c>
      <c r="DV6" s="64">
        <f>IF(DV8="-",NA(),DV8)</f>
        <v>98.5</v>
      </c>
      <c r="DW6" s="64">
        <f t="shared" ref="DW6:EE6" si="11">IF(DW8="-",NA(),DW8)</f>
        <v>70.900000000000006</v>
      </c>
      <c r="DX6" s="64">
        <f t="shared" si="11"/>
        <v>46.6</v>
      </c>
      <c r="DY6" s="64">
        <f t="shared" si="11"/>
        <v>16.3</v>
      </c>
      <c r="DZ6" s="64">
        <f t="shared" si="11"/>
        <v>14.6</v>
      </c>
      <c r="EA6" s="64">
        <f t="shared" si="11"/>
        <v>41.2</v>
      </c>
      <c r="EB6" s="64">
        <f t="shared" si="11"/>
        <v>38.5</v>
      </c>
      <c r="EC6" s="64">
        <f t="shared" si="11"/>
        <v>34.200000000000003</v>
      </c>
      <c r="ED6" s="64">
        <f t="shared" si="11"/>
        <v>38.5</v>
      </c>
      <c r="EE6" s="64">
        <f t="shared" si="11"/>
        <v>44.7</v>
      </c>
      <c r="EF6" s="64" t="str">
        <f>IF(EF8="-","【-】","【"&amp;SUBSTITUTE(TEXT(EF8,"#,##0.0"),"-","△")&amp;"】")</f>
        <v>【27.4】</v>
      </c>
      <c r="EG6" s="65">
        <f>IF(EG8="-",NA(),EG8)</f>
        <v>2E-3</v>
      </c>
      <c r="EH6" s="65">
        <f t="shared" ref="EH6:EP6" si="12">IF(EH8="-",NA(),EH8)</f>
        <v>3.0000000000000001E-3</v>
      </c>
      <c r="EI6" s="65">
        <f t="shared" si="12"/>
        <v>8.9999999999999998E-4</v>
      </c>
      <c r="EJ6" s="65">
        <f t="shared" si="12"/>
        <v>1.4E-3</v>
      </c>
      <c r="EK6" s="65">
        <f t="shared" si="12"/>
        <v>1.1999999999999999E-3</v>
      </c>
      <c r="EL6" s="65">
        <f t="shared" si="12"/>
        <v>0.43140000000000001</v>
      </c>
      <c r="EM6" s="65">
        <f t="shared" si="12"/>
        <v>0.42109999999999997</v>
      </c>
      <c r="EN6" s="65">
        <f t="shared" si="12"/>
        <v>5.4000000000000003E-3</v>
      </c>
      <c r="EO6" s="65">
        <f t="shared" si="12"/>
        <v>0.39129999999999998</v>
      </c>
      <c r="EP6" s="65">
        <f t="shared" si="12"/>
        <v>0.4536</v>
      </c>
    </row>
    <row r="7" spans="1:146" s="66" customFormat="1" x14ac:dyDescent="0.2">
      <c r="A7" s="42" t="s">
        <v>118</v>
      </c>
      <c r="B7" s="57">
        <f t="shared" ref="B7:X7" si="13">B8</f>
        <v>2019</v>
      </c>
      <c r="C7" s="57">
        <f t="shared" si="13"/>
        <v>162019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富山県　富山市</v>
      </c>
      <c r="I7" s="57" t="str">
        <f t="shared" si="13"/>
        <v>白樺ハイツ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Ａ１Ｂ２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3729</v>
      </c>
      <c r="R7" s="60">
        <f t="shared" si="13"/>
        <v>96</v>
      </c>
      <c r="S7" s="61">
        <f t="shared" si="13"/>
        <v>4200</v>
      </c>
      <c r="T7" s="62" t="str">
        <f t="shared" si="13"/>
        <v>利用料金制</v>
      </c>
      <c r="U7" s="58">
        <f t="shared" si="13"/>
        <v>17.3</v>
      </c>
      <c r="V7" s="62" t="str">
        <f t="shared" si="13"/>
        <v>無</v>
      </c>
      <c r="W7" s="63">
        <f t="shared" si="13"/>
        <v>8</v>
      </c>
      <c r="X7" s="62" t="str">
        <f t="shared" si="13"/>
        <v>有</v>
      </c>
      <c r="Y7" s="64">
        <f>Y8</f>
        <v>94.5</v>
      </c>
      <c r="Z7" s="64">
        <f t="shared" ref="Z7:AH7" si="14">Z8</f>
        <v>94.4</v>
      </c>
      <c r="AA7" s="64">
        <f t="shared" si="14"/>
        <v>88.4</v>
      </c>
      <c r="AB7" s="64">
        <f t="shared" si="14"/>
        <v>100</v>
      </c>
      <c r="AC7" s="64">
        <f t="shared" si="14"/>
        <v>100</v>
      </c>
      <c r="AD7" s="64">
        <f t="shared" si="14"/>
        <v>90.7</v>
      </c>
      <c r="AE7" s="64">
        <f t="shared" si="14"/>
        <v>86.4</v>
      </c>
      <c r="AF7" s="64">
        <f t="shared" si="14"/>
        <v>93.1</v>
      </c>
      <c r="AG7" s="64">
        <f t="shared" si="14"/>
        <v>90.5</v>
      </c>
      <c r="AH7" s="64">
        <f t="shared" si="14"/>
        <v>97.6</v>
      </c>
      <c r="AI7" s="64"/>
      <c r="AJ7" s="64">
        <f>AJ8</f>
        <v>43.3</v>
      </c>
      <c r="AK7" s="64">
        <f t="shared" ref="AK7:AS7" si="15">AK8</f>
        <v>43.9</v>
      </c>
      <c r="AL7" s="64">
        <f t="shared" si="15"/>
        <v>43.9</v>
      </c>
      <c r="AM7" s="64">
        <f t="shared" si="15"/>
        <v>99.3</v>
      </c>
      <c r="AN7" s="64">
        <f t="shared" si="15"/>
        <v>99.9</v>
      </c>
      <c r="AO7" s="64">
        <f t="shared" si="15"/>
        <v>35.5</v>
      </c>
      <c r="AP7" s="64">
        <f t="shared" si="15"/>
        <v>34.700000000000003</v>
      </c>
      <c r="AQ7" s="64">
        <f t="shared" si="15"/>
        <v>32.299999999999997</v>
      </c>
      <c r="AR7" s="64">
        <f t="shared" si="15"/>
        <v>19.7</v>
      </c>
      <c r="AS7" s="64">
        <f t="shared" si="15"/>
        <v>35</v>
      </c>
      <c r="AT7" s="64"/>
      <c r="AU7" s="59">
        <f>AU8</f>
        <v>9827</v>
      </c>
      <c r="AV7" s="59">
        <f t="shared" ref="AV7:BD7" si="16">AV8</f>
        <v>9534</v>
      </c>
      <c r="AW7" s="59">
        <f t="shared" si="16"/>
        <v>10703</v>
      </c>
      <c r="AX7" s="59">
        <f t="shared" si="16"/>
        <v>12525</v>
      </c>
      <c r="AY7" s="59">
        <f t="shared" si="16"/>
        <v>7770</v>
      </c>
      <c r="AZ7" s="59">
        <f t="shared" si="16"/>
        <v>4096</v>
      </c>
      <c r="BA7" s="59">
        <f t="shared" si="16"/>
        <v>11889</v>
      </c>
      <c r="BB7" s="59">
        <f t="shared" si="16"/>
        <v>15661</v>
      </c>
      <c r="BC7" s="59">
        <f t="shared" si="16"/>
        <v>8338</v>
      </c>
      <c r="BD7" s="59">
        <f t="shared" si="16"/>
        <v>31210</v>
      </c>
      <c r="BE7" s="59"/>
      <c r="BF7" s="64">
        <f>BF8</f>
        <v>18.8</v>
      </c>
      <c r="BG7" s="64">
        <f t="shared" ref="BG7:BO7" si="17">BG8</f>
        <v>19.600000000000001</v>
      </c>
      <c r="BH7" s="64">
        <f t="shared" si="17"/>
        <v>17.8</v>
      </c>
      <c r="BI7" s="64">
        <f t="shared" si="17"/>
        <v>15.6</v>
      </c>
      <c r="BJ7" s="64">
        <f t="shared" si="17"/>
        <v>12.8</v>
      </c>
      <c r="BK7" s="64">
        <f t="shared" si="17"/>
        <v>17.399999999999999</v>
      </c>
      <c r="BL7" s="64">
        <f t="shared" si="17"/>
        <v>16</v>
      </c>
      <c r="BM7" s="64">
        <f t="shared" si="17"/>
        <v>15.6</v>
      </c>
      <c r="BN7" s="64">
        <f t="shared" si="17"/>
        <v>16.3</v>
      </c>
      <c r="BO7" s="64">
        <f t="shared" si="17"/>
        <v>17.7</v>
      </c>
      <c r="BP7" s="64"/>
      <c r="BQ7" s="64">
        <f>BQ8</f>
        <v>18.5</v>
      </c>
      <c r="BR7" s="64">
        <f t="shared" ref="BR7:BZ7" si="18">BR8</f>
        <v>16.8</v>
      </c>
      <c r="BS7" s="64">
        <f t="shared" si="18"/>
        <v>33.700000000000003</v>
      </c>
      <c r="BT7" s="64">
        <f t="shared" si="18"/>
        <v>33.5</v>
      </c>
      <c r="BU7" s="64">
        <f t="shared" si="18"/>
        <v>36.4</v>
      </c>
      <c r="BV7" s="64">
        <f t="shared" si="18"/>
        <v>35.799999999999997</v>
      </c>
      <c r="BW7" s="64">
        <f t="shared" si="18"/>
        <v>39.4</v>
      </c>
      <c r="BX7" s="64">
        <f t="shared" si="18"/>
        <v>41.5</v>
      </c>
      <c r="BY7" s="64">
        <f t="shared" si="18"/>
        <v>33.9</v>
      </c>
      <c r="BZ7" s="64">
        <f t="shared" si="18"/>
        <v>44</v>
      </c>
      <c r="CA7" s="64"/>
      <c r="CB7" s="64">
        <f>CB8</f>
        <v>9.6999999999999993</v>
      </c>
      <c r="CC7" s="64">
        <f t="shared" ref="CC7:CK7" si="19">CC8</f>
        <v>11.4</v>
      </c>
      <c r="CD7" s="64">
        <f t="shared" si="19"/>
        <v>8.5</v>
      </c>
      <c r="CE7" s="64">
        <f t="shared" si="19"/>
        <v>3.6</v>
      </c>
      <c r="CF7" s="64">
        <f t="shared" si="19"/>
        <v>0</v>
      </c>
      <c r="CG7" s="64">
        <f t="shared" si="19"/>
        <v>-17.100000000000001</v>
      </c>
      <c r="CH7" s="64">
        <f t="shared" si="19"/>
        <v>-18.899999999999999</v>
      </c>
      <c r="CI7" s="64">
        <f t="shared" si="19"/>
        <v>-20.100000000000001</v>
      </c>
      <c r="CJ7" s="64">
        <f t="shared" si="19"/>
        <v>-47.7</v>
      </c>
      <c r="CK7" s="64">
        <f t="shared" si="19"/>
        <v>-39.6</v>
      </c>
      <c r="CL7" s="64"/>
      <c r="CM7" s="59">
        <f>CM8</f>
        <v>-44857</v>
      </c>
      <c r="CN7" s="59">
        <f t="shared" ref="CN7:CV7" si="20">CN8</f>
        <v>-43907</v>
      </c>
      <c r="CO7" s="59">
        <f t="shared" si="20"/>
        <v>-54285</v>
      </c>
      <c r="CP7" s="59">
        <f t="shared" si="20"/>
        <v>-37737</v>
      </c>
      <c r="CQ7" s="59">
        <f t="shared" si="20"/>
        <v>-32258</v>
      </c>
      <c r="CR7" s="59">
        <f t="shared" si="20"/>
        <v>-9739</v>
      </c>
      <c r="CS7" s="59">
        <f t="shared" si="20"/>
        <v>-10274</v>
      </c>
      <c r="CT7" s="59">
        <f t="shared" si="20"/>
        <v>-13530</v>
      </c>
      <c r="CU7" s="59">
        <f t="shared" si="20"/>
        <v>-14948</v>
      </c>
      <c r="CV7" s="59">
        <f t="shared" si="20"/>
        <v>-20991</v>
      </c>
      <c r="CW7" s="59"/>
      <c r="CX7" s="64" t="s">
        <v>119</v>
      </c>
      <c r="CY7" s="64" t="s">
        <v>119</v>
      </c>
      <c r="CZ7" s="64" t="s">
        <v>119</v>
      </c>
      <c r="DA7" s="64" t="s">
        <v>119</v>
      </c>
      <c r="DB7" s="64" t="s">
        <v>119</v>
      </c>
      <c r="DC7" s="64" t="s">
        <v>119</v>
      </c>
      <c r="DD7" s="64" t="s">
        <v>119</v>
      </c>
      <c r="DE7" s="64" t="s">
        <v>119</v>
      </c>
      <c r="DF7" s="64" t="s">
        <v>119</v>
      </c>
      <c r="DG7" s="64" t="s">
        <v>120</v>
      </c>
      <c r="DH7" s="64"/>
      <c r="DI7" s="60">
        <f>DI8</f>
        <v>267126</v>
      </c>
      <c r="DJ7" s="60">
        <f>DJ8</f>
        <v>0</v>
      </c>
      <c r="DK7" s="64" t="s">
        <v>119</v>
      </c>
      <c r="DL7" s="64" t="s">
        <v>119</v>
      </c>
      <c r="DM7" s="64" t="s">
        <v>119</v>
      </c>
      <c r="DN7" s="64" t="s">
        <v>119</v>
      </c>
      <c r="DO7" s="64" t="s">
        <v>119</v>
      </c>
      <c r="DP7" s="64" t="s">
        <v>119</v>
      </c>
      <c r="DQ7" s="64" t="s">
        <v>119</v>
      </c>
      <c r="DR7" s="64" t="s">
        <v>119</v>
      </c>
      <c r="DS7" s="64" t="s">
        <v>119</v>
      </c>
      <c r="DT7" s="64" t="s">
        <v>121</v>
      </c>
      <c r="DU7" s="64"/>
      <c r="DV7" s="64">
        <f>DV8</f>
        <v>98.5</v>
      </c>
      <c r="DW7" s="64">
        <f t="shared" ref="DW7:EE7" si="21">DW8</f>
        <v>70.900000000000006</v>
      </c>
      <c r="DX7" s="64">
        <f t="shared" si="21"/>
        <v>46.6</v>
      </c>
      <c r="DY7" s="64">
        <f t="shared" si="21"/>
        <v>16.3</v>
      </c>
      <c r="DZ7" s="64">
        <f t="shared" si="21"/>
        <v>14.6</v>
      </c>
      <c r="EA7" s="64">
        <f t="shared" si="21"/>
        <v>41.2</v>
      </c>
      <c r="EB7" s="64">
        <f t="shared" si="21"/>
        <v>38.5</v>
      </c>
      <c r="EC7" s="64">
        <f t="shared" si="21"/>
        <v>34.200000000000003</v>
      </c>
      <c r="ED7" s="64">
        <f t="shared" si="21"/>
        <v>38.5</v>
      </c>
      <c r="EE7" s="64">
        <f t="shared" si="21"/>
        <v>44.7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2">
      <c r="A8" s="42"/>
      <c r="B8" s="67">
        <v>2019</v>
      </c>
      <c r="C8" s="67">
        <v>162019</v>
      </c>
      <c r="D8" s="67">
        <v>47</v>
      </c>
      <c r="E8" s="67">
        <v>11</v>
      </c>
      <c r="F8" s="67">
        <v>1</v>
      </c>
      <c r="G8" s="67">
        <v>1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8" t="s">
        <v>129</v>
      </c>
      <c r="Q8" s="69">
        <v>3729</v>
      </c>
      <c r="R8" s="69">
        <v>96</v>
      </c>
      <c r="S8" s="70">
        <v>4200</v>
      </c>
      <c r="T8" s="71" t="s">
        <v>130</v>
      </c>
      <c r="U8" s="68">
        <v>17.3</v>
      </c>
      <c r="V8" s="71" t="s">
        <v>131</v>
      </c>
      <c r="W8" s="72">
        <v>8</v>
      </c>
      <c r="X8" s="71" t="s">
        <v>132</v>
      </c>
      <c r="Y8" s="73">
        <v>94.5</v>
      </c>
      <c r="Z8" s="73">
        <v>94.4</v>
      </c>
      <c r="AA8" s="73">
        <v>88.4</v>
      </c>
      <c r="AB8" s="73">
        <v>100</v>
      </c>
      <c r="AC8" s="73">
        <v>100</v>
      </c>
      <c r="AD8" s="73">
        <v>90.7</v>
      </c>
      <c r="AE8" s="73">
        <v>86.4</v>
      </c>
      <c r="AF8" s="73">
        <v>93.1</v>
      </c>
      <c r="AG8" s="73">
        <v>90.5</v>
      </c>
      <c r="AH8" s="73">
        <v>97.6</v>
      </c>
      <c r="AI8" s="73">
        <v>104.1</v>
      </c>
      <c r="AJ8" s="73">
        <v>43.3</v>
      </c>
      <c r="AK8" s="73">
        <v>43.9</v>
      </c>
      <c r="AL8" s="73">
        <v>43.9</v>
      </c>
      <c r="AM8" s="73">
        <v>99.3</v>
      </c>
      <c r="AN8" s="73">
        <v>99.9</v>
      </c>
      <c r="AO8" s="73">
        <v>35.5</v>
      </c>
      <c r="AP8" s="73">
        <v>34.700000000000003</v>
      </c>
      <c r="AQ8" s="73">
        <v>32.299999999999997</v>
      </c>
      <c r="AR8" s="73">
        <v>19.7</v>
      </c>
      <c r="AS8" s="73">
        <v>35</v>
      </c>
      <c r="AT8" s="73">
        <v>27.8</v>
      </c>
      <c r="AU8" s="74">
        <v>9827</v>
      </c>
      <c r="AV8" s="74">
        <v>9534</v>
      </c>
      <c r="AW8" s="74">
        <v>10703</v>
      </c>
      <c r="AX8" s="74">
        <v>12525</v>
      </c>
      <c r="AY8" s="74">
        <v>7770</v>
      </c>
      <c r="AZ8" s="74">
        <v>4096</v>
      </c>
      <c r="BA8" s="74">
        <v>11889</v>
      </c>
      <c r="BB8" s="74">
        <v>15661</v>
      </c>
      <c r="BC8" s="74">
        <v>8338</v>
      </c>
      <c r="BD8" s="74">
        <v>31210</v>
      </c>
      <c r="BE8" s="74">
        <v>9038</v>
      </c>
      <c r="BF8" s="73">
        <v>18.8</v>
      </c>
      <c r="BG8" s="73">
        <v>19.600000000000001</v>
      </c>
      <c r="BH8" s="73">
        <v>17.8</v>
      </c>
      <c r="BI8" s="73">
        <v>15.6</v>
      </c>
      <c r="BJ8" s="73">
        <v>12.8</v>
      </c>
      <c r="BK8" s="73">
        <v>17.399999999999999</v>
      </c>
      <c r="BL8" s="73">
        <v>16</v>
      </c>
      <c r="BM8" s="73">
        <v>15.6</v>
      </c>
      <c r="BN8" s="73">
        <v>16.3</v>
      </c>
      <c r="BO8" s="73">
        <v>17.7</v>
      </c>
      <c r="BP8" s="73">
        <v>19.7</v>
      </c>
      <c r="BQ8" s="73">
        <v>18.5</v>
      </c>
      <c r="BR8" s="73">
        <v>16.8</v>
      </c>
      <c r="BS8" s="73">
        <v>33.700000000000003</v>
      </c>
      <c r="BT8" s="73">
        <v>33.5</v>
      </c>
      <c r="BU8" s="73">
        <v>36.4</v>
      </c>
      <c r="BV8" s="73">
        <v>35.799999999999997</v>
      </c>
      <c r="BW8" s="73">
        <v>39.4</v>
      </c>
      <c r="BX8" s="73">
        <v>41.5</v>
      </c>
      <c r="BY8" s="73">
        <v>33.9</v>
      </c>
      <c r="BZ8" s="73">
        <v>44</v>
      </c>
      <c r="CA8" s="73">
        <v>37.299999999999997</v>
      </c>
      <c r="CB8" s="73">
        <v>9.6999999999999993</v>
      </c>
      <c r="CC8" s="73">
        <v>11.4</v>
      </c>
      <c r="CD8" s="73">
        <v>8.5</v>
      </c>
      <c r="CE8" s="75">
        <v>3.6</v>
      </c>
      <c r="CF8" s="75">
        <v>0</v>
      </c>
      <c r="CG8" s="73">
        <v>-17.100000000000001</v>
      </c>
      <c r="CH8" s="73">
        <v>-18.899999999999999</v>
      </c>
      <c r="CI8" s="73">
        <v>-20.100000000000001</v>
      </c>
      <c r="CJ8" s="73">
        <v>-47.7</v>
      </c>
      <c r="CK8" s="73">
        <v>-39.6</v>
      </c>
      <c r="CL8" s="73">
        <v>-11.7</v>
      </c>
      <c r="CM8" s="74">
        <v>-44857</v>
      </c>
      <c r="CN8" s="74">
        <v>-43907</v>
      </c>
      <c r="CO8" s="74">
        <v>-54285</v>
      </c>
      <c r="CP8" s="74">
        <v>-37737</v>
      </c>
      <c r="CQ8" s="74">
        <v>-32258</v>
      </c>
      <c r="CR8" s="74">
        <v>-9739</v>
      </c>
      <c r="CS8" s="74">
        <v>-10274</v>
      </c>
      <c r="CT8" s="74">
        <v>-13530</v>
      </c>
      <c r="CU8" s="74">
        <v>-14948</v>
      </c>
      <c r="CV8" s="74">
        <v>-20991</v>
      </c>
      <c r="CW8" s="74">
        <v>-10941</v>
      </c>
      <c r="CX8" s="73" t="s">
        <v>133</v>
      </c>
      <c r="CY8" s="73" t="s">
        <v>133</v>
      </c>
      <c r="CZ8" s="73" t="s">
        <v>133</v>
      </c>
      <c r="DA8" s="73" t="s">
        <v>133</v>
      </c>
      <c r="DB8" s="73" t="s">
        <v>133</v>
      </c>
      <c r="DC8" s="73" t="s">
        <v>133</v>
      </c>
      <c r="DD8" s="73" t="s">
        <v>133</v>
      </c>
      <c r="DE8" s="73" t="s">
        <v>133</v>
      </c>
      <c r="DF8" s="73" t="s">
        <v>133</v>
      </c>
      <c r="DG8" s="73" t="s">
        <v>133</v>
      </c>
      <c r="DH8" s="73" t="s">
        <v>133</v>
      </c>
      <c r="DI8" s="69">
        <v>267126</v>
      </c>
      <c r="DJ8" s="69">
        <v>0</v>
      </c>
      <c r="DK8" s="73" t="s">
        <v>133</v>
      </c>
      <c r="DL8" s="73" t="s">
        <v>133</v>
      </c>
      <c r="DM8" s="73" t="s">
        <v>133</v>
      </c>
      <c r="DN8" s="73" t="s">
        <v>133</v>
      </c>
      <c r="DO8" s="73" t="s">
        <v>133</v>
      </c>
      <c r="DP8" s="73" t="s">
        <v>133</v>
      </c>
      <c r="DQ8" s="73" t="s">
        <v>133</v>
      </c>
      <c r="DR8" s="73" t="s">
        <v>133</v>
      </c>
      <c r="DS8" s="73" t="s">
        <v>133</v>
      </c>
      <c r="DT8" s="73" t="s">
        <v>133</v>
      </c>
      <c r="DU8" s="73" t="s">
        <v>133</v>
      </c>
      <c r="DV8" s="73">
        <v>98.5</v>
      </c>
      <c r="DW8" s="73">
        <v>70.900000000000006</v>
      </c>
      <c r="DX8" s="73">
        <v>46.6</v>
      </c>
      <c r="DY8" s="73">
        <v>16.3</v>
      </c>
      <c r="DZ8" s="73">
        <v>14.6</v>
      </c>
      <c r="EA8" s="73">
        <v>41.2</v>
      </c>
      <c r="EB8" s="73">
        <v>38.5</v>
      </c>
      <c r="EC8" s="73">
        <v>34.200000000000003</v>
      </c>
      <c r="ED8" s="73">
        <v>38.5</v>
      </c>
      <c r="EE8" s="73">
        <v>44.7</v>
      </c>
      <c r="EF8" s="73">
        <v>27.4</v>
      </c>
      <c r="EG8" s="71">
        <v>2E-3</v>
      </c>
      <c r="EH8" s="76">
        <v>3.0000000000000001E-3</v>
      </c>
      <c r="EI8" s="76">
        <v>8.9999999999999998E-4</v>
      </c>
      <c r="EJ8" s="76">
        <v>1.4E-3</v>
      </c>
      <c r="EK8" s="76">
        <v>1.1999999999999999E-3</v>
      </c>
      <c r="EL8" s="76">
        <v>0.43140000000000001</v>
      </c>
      <c r="EM8" s="76">
        <v>0.42109999999999997</v>
      </c>
      <c r="EN8" s="76">
        <v>5.4000000000000003E-3</v>
      </c>
      <c r="EO8" s="76">
        <v>0.39129999999999998</v>
      </c>
      <c r="EP8" s="76">
        <v>0.4536</v>
      </c>
    </row>
    <row r="9" spans="1:146" x14ac:dyDescent="0.2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2">
      <c r="A10" s="81"/>
      <c r="B10" s="81" t="s">
        <v>134</v>
      </c>
      <c r="C10" s="81" t="s">
        <v>135</v>
      </c>
      <c r="D10" s="81" t="s">
        <v>136</v>
      </c>
      <c r="E10" s="81" t="s">
        <v>137</v>
      </c>
      <c r="F10" s="81" t="s">
        <v>138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2">
      <c r="A11" s="81" t="s">
        <v>52</v>
      </c>
      <c r="B11" s="82" t="str">
        <f>IF(VALUE($B$6)=0,"",IF(VALUE($B$6)&gt;2022,"R"&amp;TEXT(VALUE($B$6)-2022,"00"),"H"&amp;VALUE($B$6)-1992))</f>
        <v>H27</v>
      </c>
      <c r="C11" s="82" t="str">
        <f>IF(VALUE($B$6)=0,"",IF(VALUE($B$6)&gt;2021,"R"&amp;TEXT(VALUE($B$6)-2021,"00"),"H"&amp;VALUE($B$6)-1991))</f>
        <v>H28</v>
      </c>
      <c r="D11" s="82" t="str">
        <f>IF(VALUE($B$6)=0,"",IF(VALUE($B$6)&gt;2020,"R"&amp;TEXT(VALUE($B$6)-2020,"00"),"H"&amp;VALUE($B$6)-1990))</f>
        <v>H29</v>
      </c>
      <c r="E11" s="82" t="str">
        <f>IF(VALUE($B$6)=0,"",IF(VALUE($B$6)&gt;2019,"R"&amp;TEXT(VALUE($B$6)-2019,"00"),"H"&amp;VALUE($B$6)-1989))</f>
        <v>H30</v>
      </c>
      <c r="F11" s="82" t="str">
        <f>IF(VALUE($B$6)=0,"",IF(VALUE($B$6)&gt;2018,"R"&amp;TEXT(VALUE($B$6)-2018,"00"),"H"&amp;VALUE($B$6)-1988))</f>
        <v>R01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2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2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2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2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2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2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2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2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2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2021-02-11T23:22:58Z</cp:lastPrinted>
  <dcterms:created xsi:type="dcterms:W3CDTF">2020-12-04T03:24:08Z</dcterms:created>
  <dcterms:modified xsi:type="dcterms:W3CDTF">2021-02-11T23:39:10Z</dcterms:modified>
  <cp:category/>
</cp:coreProperties>
</file>