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08小矢部市\下水道（法非適用）\修正後\"/>
    </mc:Choice>
  </mc:AlternateContent>
  <xr:revisionPtr revIDLastSave="0" documentId="8_{6B4F45D4-A478-42DC-A8C5-C71F9E2FFC06}" xr6:coauthVersionLast="36" xr6:coauthVersionMax="36" xr10:uidLastSave="{00000000-0000-0000-0000-000000000000}"/>
  <workbookProtection workbookAlgorithmName="SHA-512" workbookHashValue="sp2xOGP5E6OtwVNaor+WWFVH3c5DG9oElmB0L6YeL4+2RqJo8DRNpCxWidvW7OsefW/MaL+PF3NTZu3fpCkCUg==" workbookSaltValue="RkcFEI8ObErNXXD5ZbFo0w==" workbookSpinCount="100000" lockStructure="1"/>
  <bookViews>
    <workbookView xWindow="0" yWindow="0" windowWidth="28800" windowHeight="121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<sst xmlns="http://schemas.openxmlformats.org/spreadsheetml/2006/main" count="236" uniqueCount="119">
  <si>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</si>
  <si>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</si>
  <si>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</si>
  <si>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</si>
  <si>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</si>
  <si>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</si>
  <si>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</si>
  <si>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</si>
  <si>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</si>
  <si>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</si>
  <si>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</si>
  <si>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</si>
  <si>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</si>
  <si>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</si>
  <si>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</si>
  <si>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</si>
  <si>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</si>
  <si>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</si>
  <si>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</si>
  <si>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</si>
  <si>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</si>
  <si>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</si>
  <si>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</si>
  <si>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</si>
  <si>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</si>
  <si>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</si>
  <si>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</si>
  <si>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</si>
  <si>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</si>
  <si>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</si>
  <si>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</si>
  <si>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</si>
  <si>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</si>
  <si>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</si>
  <si>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</si>
  <si>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</si>
  <si>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</si>
  <si>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</si>
  <si>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</si>
  <si>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</si>
  <si>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</si>
  <si>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</si>
  <si>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</si>
  <si>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</si>
  <si>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</si>
  <si>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</si>
  <si>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</si>
  <si>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</si>
  <si>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</si>
  <si>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</si>
  <si>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</si>
  <si>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</si>
  <si>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</si>
  <si>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</si>
  <si>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</si>
  <si>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</si>
  <si>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</si>
  <si>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</si>
  <si>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</si>
  <si>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</si>
  <si>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</si>
  <si>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</si>
  <si>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</si>
  <si>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</si>
  <si>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</si>
  <si>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</si>
  <si>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</si>
  <si>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</si>
  <si>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</si>
  <si>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</si>
  <si>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</si>
  <si>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</si>
  <si>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</si>
  <si>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</si>
  <si>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</si>
  <si>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</si>
  <si>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</si>
  <si>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</si>
  <si>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</si>
  <si>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</si>
  <si>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</si>
  <si>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</si>
  <si>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</si>
  <si>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</si>
  <si>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</si>
  <si>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</si>
  <si>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</si>
  <si>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</si>
  <si>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</si>
  <si>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</si>
  <si>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</si>
  <si>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</si>
  <si>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</si>
  <si>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</si>
  <si>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</si>
  <si>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</si>
  <si>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</si>
  <si>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</si>
  <si>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</si>
  <si>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</si>
  <si>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</si>
  <si>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</si>
  <si>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</si>
  <si>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</si>
  <si>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</si>
  <si>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</si>
  <si>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</si>
  <si>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</si>
  <si>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</si>
  <si>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</si>
  <si>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</si>
  <si>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</si>
  <si>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</si>
  <si>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</si>
  <si>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</si>
  <si>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</si>
  <si>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管路が比較的新しく耐用年数に達しているものはなく、老朽化対策は急務ではない。</t>
    <phoneticPr fontId="4"/>
  </si>
  <si>
    <t>　水洗化率は類似団体平均を大きく上回り毎年率が上昇しているが、処理区域内人口の減少による影響もあるため、使用料収入の改善にはなっていない。更に施設利用率が良くないため、施設を廃止し早期に公共下水道へ接続するなど、効率的な経営を行う必要がある。</t>
    <phoneticPr fontId="4"/>
  </si>
  <si>
    <t xml:space="preserve">①収益的収支比率は、100%を上回っている。要因としては、公債費が減少していることが言える。ただし、総収益の約８割が一般会計繰入金であることに留意する必要がある。
⑥汚水処理原価は類似団体以下であるが、供用開始後30年経過による維持管理費の増や、人口減による有収水量の減により汚水処理原価が上昇するリスクを抱えている。
⑦施設利用率については、類似団体平均値より低く施設が遊休状態であることが分かる。⑧の水洗化率及び将来の汚水処理人口の減少等を踏まえれば今後も利用率の上昇は見込めないと考えられる。
</t>
    <rPh sb="15" eb="17">
      <t>ウワマワ</t>
    </rPh>
    <rPh sb="22" eb="24">
      <t>ヨウイン</t>
    </rPh>
    <rPh sb="29" eb="32">
      <t>コウサイヒ</t>
    </rPh>
    <rPh sb="33" eb="35">
      <t>ゲンショウ</t>
    </rPh>
    <rPh sb="42" eb="43">
      <t>イ</t>
    </rPh>
    <rPh sb="50" eb="53">
      <t>ソウシュウエキ</t>
    </rPh>
    <rPh sb="54" eb="55">
      <t>ヤク</t>
    </rPh>
    <rPh sb="56" eb="57">
      <t>ワリ</t>
    </rPh>
    <rPh sb="58" eb="60">
      <t>イッパン</t>
    </rPh>
    <rPh sb="60" eb="62">
      <t>カイケイ</t>
    </rPh>
    <rPh sb="62" eb="64">
      <t>クリイレ</t>
    </rPh>
    <rPh sb="64" eb="65">
      <t>キン</t>
    </rPh>
    <rPh sb="71" eb="73">
      <t>リュウイ</t>
    </rPh>
    <rPh sb="75" eb="77">
      <t>ヒツヨウ</t>
    </rPh>
    <rPh sb="164" eb="166">
      <t>シセツ</t>
    </rPh>
    <rPh sb="166" eb="168">
      <t>リヨウ</t>
    </rPh>
    <rPh sb="168" eb="169">
      <t>リツ</t>
    </rPh>
    <rPh sb="175" eb="177">
      <t>ルイジ</t>
    </rPh>
    <rPh sb="177" eb="179">
      <t>ダンタイ</t>
    </rPh>
    <rPh sb="179" eb="182">
      <t>ヘイキンチ</t>
    </rPh>
    <rPh sb="184" eb="185">
      <t>ヒク</t>
    </rPh>
    <rPh sb="186" eb="188">
      <t>シセツ</t>
    </rPh>
    <rPh sb="189" eb="191">
      <t>ユウキュウ</t>
    </rPh>
    <rPh sb="191" eb="193">
      <t>ジョウタイ</t>
    </rPh>
    <rPh sb="199" eb="200">
      <t>ワ</t>
    </rPh>
    <rPh sb="205" eb="208">
      <t>スイセンカ</t>
    </rPh>
    <rPh sb="208" eb="209">
      <t>リツ</t>
    </rPh>
    <rPh sb="209" eb="210">
      <t>オヨ</t>
    </rPh>
    <rPh sb="211" eb="213">
      <t>ショウライ</t>
    </rPh>
    <rPh sb="214" eb="216">
      <t>オスイ</t>
    </rPh>
    <rPh sb="216" eb="218">
      <t>ショリ</t>
    </rPh>
    <rPh sb="218" eb="220">
      <t>ジンコウ</t>
    </rPh>
    <rPh sb="221" eb="223">
      <t>ゲンショウ</t>
    </rPh>
    <rPh sb="223" eb="224">
      <t>トウ</t>
    </rPh>
    <rPh sb="225" eb="226">
      <t>フ</t>
    </rPh>
    <rPh sb="230" eb="232">
      <t>コンゴ</t>
    </rPh>
    <rPh sb="233" eb="236">
      <t>リヨウリツ</t>
    </rPh>
    <rPh sb="237" eb="239">
      <t>ジョウショウ</t>
    </rPh>
    <rPh sb="240" eb="242">
      <t>ミコ</t>
    </rPh>
    <rPh sb="246" eb="2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</si>
</sst>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2-4C62-B705-BE816918DC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9E2-4C62-B705-BE816918DC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41.19</c:v>
                </c:pt>
                <c:pt idx="1">
                  <c:v>41.19</c:v>
                </c:pt>
                <c:pt idx="2">
                  <c:v>41.19</c:v>
                </c:pt>
                <c:pt idx="3">
                  <c:v>41.19</c:v>
                </c:pt>
                <c:pt idx="4">
                  <c:v>41.19</c:v>
                </c:pt>
              </c:numCache>
            </c:numRef>
          </c:val>
          <c:extLst>
            <c:ext xmlns:c16="http://schemas.microsoft.com/office/drawing/2014/chart" uri="{C3380CC4-5D6E-409C-BE32-E72D297353CC}">
              <c16:uniqueId val="{00000000-43D8-4404-B4D1-69CDE3B459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3D8-4404-B4D1-69CDE3B459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91.52</c:v>
                </c:pt>
                <c:pt idx="1">
                  <c:v>92.21</c:v>
                </c:pt>
                <c:pt idx="2">
                  <c:v>92.63</c:v>
                </c:pt>
                <c:pt idx="3">
                  <c:v>93.74</c:v>
                </c:pt>
                <c:pt idx="4">
                  <c:v>93.45</c:v>
                </c:pt>
              </c:numCache>
            </c:numRef>
          </c:val>
          <c:extLst>
            <c:ext xmlns:c16="http://schemas.microsoft.com/office/drawing/2014/chart" uri="{C3380CC4-5D6E-409C-BE32-E72D297353CC}">
              <c16:uniqueId val="{00000000-5932-4944-8EEE-A9C1645578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932-4944-8EEE-A9C1645578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98.79</c:v>
                </c:pt>
                <c:pt idx="1">
                  <c:v>99.31</c:v>
                </c:pt>
                <c:pt idx="2">
                  <c:v>96.29</c:v>
                </c:pt>
                <c:pt idx="3">
                  <c:v>97.11</c:v>
                </c:pt>
                <c:pt idx="4">
                  <c:v>109</c:v>
                </c:pt>
              </c:numCache>
            </c:numRef>
          </c:val>
          <c:extLst>
            <c:ext xmlns:c16="http://schemas.microsoft.com/office/drawing/2014/chart" uri="{C3380CC4-5D6E-409C-BE32-E72D297353CC}">
              <c16:uniqueId val="{00000000-8D4C-41E7-87FF-EA44BACA1E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4C-41E7-87FF-EA44BACA1E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6-400A-91EB-1D732BB5EB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6-400A-91EB-1D732BB5EB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9-4783-AD3B-9E7A58DA9D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9-4783-AD3B-9E7A58DA9D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1-4E41-866B-D3633FBEEA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1-4E41-866B-D3633FBEEA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C-48F8-8EB2-BF84E2C679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C-48F8-8EB2-BF84E2C679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27.59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84-46C8-98B5-3C1A2DCFA9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B84-46C8-98B5-3C1A2DCFA9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97.22</c:v>
                </c:pt>
                <c:pt idx="1">
                  <c:v>88.89</c:v>
                </c:pt>
                <c:pt idx="2">
                  <c:v>77.23</c:v>
                </c:pt>
                <c:pt idx="3">
                  <c:v>75.459999999999994</c:v>
                </c:pt>
                <c:pt idx="4">
                  <c:v>100</c:v>
                </c:pt>
              </c:numCache>
            </c:numRef>
          </c:val>
          <c:extLst>
            <c:ext xmlns:c16="http://schemas.microsoft.com/office/drawing/2014/chart" uri="{C3380CC4-5D6E-409C-BE32-E72D297353CC}">
              <c16:uniqueId val="{00000000-17A1-4C8D-86F9-F58A530591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7A1-4C8D-86F9-F58A530591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174.85</c:v>
                </c:pt>
                <c:pt idx="1">
                  <c:v>190.69</c:v>
                </c:pt>
                <c:pt idx="2">
                  <c:v>219.8</c:v>
                </c:pt>
                <c:pt idx="3">
                  <c:v>230.47</c:v>
                </c:pt>
                <c:pt idx="4">
                  <c:v>152.59</c:v>
                </c:pt>
              </c:numCache>
            </c:numRef>
          </c:val>
          <c:extLst>
            <c:ext xmlns:c16="http://schemas.microsoft.com/office/drawing/2014/chart" uri="{C3380CC4-5D6E-409C-BE32-E72D297353CC}">
              <c16:uniqueId val="{00000000-2908-4465-9D46-FF811CE571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908-4465-9D46-FF811CE571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1" zoomScale="93" zoomScaleNormal="9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小矢部市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29783</v>
      </c>
      <c r="AM8" s="51"/>
      <c r="AN8" s="51"/>
      <c r="AO8" s="51"/>
      <c r="AP8" s="51"/>
      <c r="AQ8" s="51"/>
      <c r="AR8" s="51"/>
      <c r="AS8" s="51"/>
      <c r="AT8" s="46">
        <f>データ!T6</f>
        <v>134.07</v>
      </c>
      <c r="AU8" s="46"/>
      <c r="AV8" s="46"/>
      <c r="AW8" s="46"/>
      <c r="AX8" s="46"/>
      <c r="AY8" s="46"/>
      <c r="AZ8" s="46"/>
      <c r="BA8" s="46"/>
      <c r="BB8" s="46">
        <f>データ!U6</f>
        <v>222.15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8.4700000000000006</v>
      </c>
      <c r="Q10" s="46"/>
      <c r="R10" s="46"/>
      <c r="S10" s="46"/>
      <c r="T10" s="46"/>
      <c r="U10" s="46"/>
      <c r="V10" s="46"/>
      <c r="W10" s="46">
        <f>データ!Q6</f>
        <v>91.58</v>
      </c>
      <c r="X10" s="46"/>
      <c r="Y10" s="46"/>
      <c r="Z10" s="46"/>
      <c r="AA10" s="46"/>
      <c r="AB10" s="46"/>
      <c r="AC10" s="46"/>
      <c r="AD10" s="51">
        <f>データ!R6</f>
        <v>3300</v>
      </c>
      <c r="AE10" s="51"/>
      <c r="AF10" s="51"/>
      <c r="AG10" s="51"/>
      <c r="AH10" s="51"/>
      <c r="AI10" s="51"/>
      <c r="AJ10" s="51"/>
      <c r="AK10" s="2"/>
      <c r="AL10" s="51">
        <f>データ!V6</f>
        <v>2518</v>
      </c>
      <c r="AM10" s="51"/>
      <c r="AN10" s="51"/>
      <c r="AO10" s="51"/>
      <c r="AP10" s="51"/>
      <c r="AQ10" s="51"/>
      <c r="AR10" s="51"/>
      <c r="AS10" s="51"/>
      <c r="AT10" s="46">
        <f>データ!W6</f>
        <v>1.03</v>
      </c>
      <c r="AU10" s="46"/>
      <c r="AV10" s="46"/>
      <c r="AW10" s="46"/>
      <c r="AX10" s="46"/>
      <c r="AY10" s="46"/>
      <c r="AZ10" s="46"/>
      <c r="BA10" s="46"/>
      <c r="BB10" s="46">
        <f>データ!X6</f>
        <v>2444.66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wBn6ZFG4LDnx+nxZU776YaNqlGkmF3O62sfT/Bo/iALmgSKUP+9XGLTa0Onuz2Da3n2DGuahdjhxXKp4+Rc3w==" saltValue="vAdslLYPhptw5499tS+v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162094</v>
      </c>
      <c r="D6" s="33">
        <f t="shared" si="3"/>
        <v>47</v>
      </c>
      <c r="E6" s="33">
        <f t="shared" si="3"/>
        <v>17</v>
      </c>
      <c r="F6" s="33">
        <f t="shared" si="3"/>
        <v>5</v>
      </c>
      <c r="G6" s="33">
        <f t="shared" si="3"/>
        <v>0</v>
      </c>
      <c r="H6" s="33" t="str">
        <f t="shared" si="3"/>
        <v>富山県　小矢部市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8.4700000000000006</v>
      </c>
      <c r="Q6" s="34">
        <f t="shared" si="3"/>
        <v>91.58</v>
      </c>
      <c r="R6" s="34">
        <f t="shared" si="3"/>
        <v>3300</v>
      </c>
      <c r="S6" s="34">
        <f t="shared" si="3"/>
        <v>29783</v>
      </c>
      <c r="T6" s="34">
        <f t="shared" si="3"/>
        <v>134.07</v>
      </c>
      <c r="U6" s="34">
        <f t="shared" si="3"/>
        <v>222.15</v>
      </c>
      <c r="V6" s="34">
        <f t="shared" si="3"/>
        <v>2518</v>
      </c>
      <c r="W6" s="34">
        <f t="shared" si="3"/>
        <v>1.03</v>
      </c>
      <c r="X6" s="34">
        <f t="shared" si="3"/>
        <v>2444.66</v>
      </c>
      <c r="Y6" s="35">
        <f>IF(Y7="",NA(),Y7)</f>
        <v>98.79</v>
      </c>
      <c r="Z6" s="35">
        <f t="shared" ref="Z6:AH6" si="4">IF(Z7="",NA(),Z7)</f>
        <v>99.31</v>
      </c>
      <c r="AA6" s="35">
        <f t="shared" si="4"/>
        <v>96.29</v>
      </c>
      <c r="AB6" s="35">
        <f t="shared" si="4"/>
        <v>97.11</v>
      </c>
      <c r="AC6" s="35">
        <f t="shared" si="4"/>
        <v>109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27.59</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97.22</v>
      </c>
      <c r="BR6" s="35">
        <f t="shared" ref="BR6:BZ6" si="8">IF(BR7="",NA(),BR7)</f>
        <v>88.89</v>
      </c>
      <c r="BS6" s="35">
        <f t="shared" si="8"/>
        <v>77.23</v>
      </c>
      <c r="BT6" s="35">
        <f t="shared" si="8"/>
        <v>75.459999999999994</v>
      </c>
      <c r="BU6" s="35">
        <f t="shared" si="8"/>
        <v>100</v>
      </c>
      <c r="BV6" s="35">
        <f t="shared" si="8"/>
        <v>52.19</v>
      </c>
      <c r="BW6" s="35">
        <f t="shared" si="8"/>
        <v>55.32</v>
      </c>
      <c r="BX6" s="35">
        <f t="shared" si="8"/>
        <v>59.8</v>
      </c>
      <c r="BY6" s="35">
        <f t="shared" si="8"/>
        <v>57.77</v>
      </c>
      <c r="BZ6" s="35">
        <f t="shared" si="8"/>
        <v>57.31</v>
      </c>
      <c r="CA6" s="34" t="str">
        <f>IF(CA7="","",IF(CA7="-","【-】","【"&amp;SUBSTITUTE(TEXT(CA7,"#,##0.00"),"-","△")&amp;"】"))</f>
        <v>【59.59】</v>
      </c>
      <c r="CB6" s="35">
        <f>IF(CB7="",NA(),CB7)</f>
        <v>174.85</v>
      </c>
      <c r="CC6" s="35">
        <f t="shared" ref="CC6:CK6" si="9">IF(CC7="",NA(),CC7)</f>
        <v>190.69</v>
      </c>
      <c r="CD6" s="35">
        <f t="shared" si="9"/>
        <v>219.8</v>
      </c>
      <c r="CE6" s="35">
        <f t="shared" si="9"/>
        <v>230.47</v>
      </c>
      <c r="CF6" s="35">
        <f t="shared" si="9"/>
        <v>152.59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41.19</v>
      </c>
      <c r="CN6" s="35">
        <f t="shared" ref="CN6:CV6" si="10">IF(CN7="",NA(),CN7)</f>
        <v>41.19</v>
      </c>
      <c r="CO6" s="35">
        <f t="shared" si="10"/>
        <v>41.19</v>
      </c>
      <c r="CP6" s="35">
        <f t="shared" si="10"/>
        <v>41.19</v>
      </c>
      <c r="CQ6" s="35">
        <f t="shared" si="10"/>
        <v>41.19</v>
      </c>
      <c r="CR6" s="35">
        <f t="shared" si="10"/>
        <v>52.31</v>
      </c>
      <c r="CS6" s="35">
        <f t="shared" si="10"/>
        <v>60.65</v>
      </c>
      <c r="CT6" s="35">
        <f t="shared" si="10"/>
        <v>51.75</v>
      </c>
      <c r="CU6" s="35">
        <f t="shared" si="10"/>
        <v>50.68</v>
      </c>
      <c r="CV6" s="35">
        <f t="shared" si="10"/>
        <v>50.14</v>
      </c>
      <c r="CW6" s="34" t="str">
        <f>IF(CW7="","",IF(CW7="-","【-】","【"&amp;SUBSTITUTE(TEXT(CW7,"#,##0.00"),"-","△")&amp;"】"))</f>
        <v>【51.30】</v>
      </c>
      <c r="CX6" s="35">
        <f>IF(CX7="",NA(),CX7)</f>
        <v>91.52</v>
      </c>
      <c r="CY6" s="35">
        <f t="shared" ref="CY6:DG6" si="11">IF(CY7="",NA(),CY7)</f>
        <v>92.21</v>
      </c>
      <c r="CZ6" s="35">
        <f t="shared" si="11"/>
        <v>92.63</v>
      </c>
      <c r="DA6" s="35">
        <f t="shared" si="11"/>
        <v>93.74</v>
      </c>
      <c r="DB6" s="35">
        <f t="shared" si="11"/>
        <v>93.45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162094</v>
      </c>
      <c r="D7" s="37">
        <v>47</v>
      </c>
      <c r="E7" s="37">
        <v>17</v>
      </c>
      <c r="F7" s="37">
        <v>5</v>
      </c>
      <c r="G7" s="37">
        <v>0</v>
      </c>
      <c r="H7" s="37" t="s">
        <v>98</v>
      </c>
      <c r="I7" s="37" t="s">
        <v>99</v>
      </c>
      <c r="J7" s="37" t="s">
        <v>100</v>
      </c>
      <c r="K7" s="37" t="s">
        <v>101</v>
      </c>
      <c r="L7" s="37" t="s">
        <v>102</v>
      </c>
      <c r="M7" s="37" t="s">
        <v>103</v>
      </c>
      <c r="N7" s="38" t="s">
        <v>104</v>
      </c>
      <c r="O7" s="38" t="s">
        <v>105</v>
      </c>
      <c r="P7" s="38">
        <v>8.4700000000000006</v>
      </c>
      <c r="Q7" s="38">
        <v>91.58</v>
      </c>
      <c r="R7" s="38">
        <v>3300</v>
      </c>
      <c r="S7" s="38">
        <v>29783</v>
      </c>
      <c r="T7" s="38">
        <v>134.07</v>
      </c>
      <c r="U7" s="38">
        <v>222.15</v>
      </c>
      <c r="V7" s="38">
        <v>2518</v>
      </c>
      <c r="W7" s="38">
        <v>1.03</v>
      </c>
      <c r="X7" s="38">
        <v>2444.66</v>
      </c>
      <c r="Y7" s="38">
        <v>98.79</v>
      </c>
      <c r="Z7" s="38">
        <v>99.31</v>
      </c>
      <c r="AA7" s="38">
        <v>96.29</v>
      </c>
      <c r="AB7" s="38">
        <v>97.11</v>
      </c>
      <c r="AC7" s="38">
        <v>109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27.59</v>
      </c>
      <c r="BH7" s="38">
        <v>0</v>
      </c>
      <c r="BI7" s="38">
        <v>0</v>
      </c>
      <c r="BJ7" s="38">
        <v>0</v>
      </c>
      <c r="BK7" s="38">
        <v>1081.8</v>
      </c>
      <c r="BL7" s="38">
        <v>974.93</v>
      </c>
      <c r="BM7" s="38">
        <v>855.8</v>
      </c>
      <c r="BN7" s="38">
        <v>789.46</v>
      </c>
      <c r="BO7" s="38">
        <v>826.83</v>
      </c>
      <c r="BP7" s="38">
        <v>765.47</v>
      </c>
      <c r="BQ7" s="38">
        <v>97.22</v>
      </c>
      <c r="BR7" s="38">
        <v>88.89</v>
      </c>
      <c r="BS7" s="38">
        <v>77.23</v>
      </c>
      <c r="BT7" s="38">
        <v>75.459999999999994</v>
      </c>
      <c r="BU7" s="38">
        <v>100</v>
      </c>
      <c r="BV7" s="38">
        <v>52.19</v>
      </c>
      <c r="BW7" s="38">
        <v>55.32</v>
      </c>
      <c r="BX7" s="38">
        <v>59.8</v>
      </c>
      <c r="BY7" s="38">
        <v>57.77</v>
      </c>
      <c r="BZ7" s="38">
        <v>57.31</v>
      </c>
      <c r="CA7" s="38">
        <v>59.59</v>
      </c>
      <c r="CB7" s="38">
        <v>174.85</v>
      </c>
      <c r="CC7" s="38">
        <v>190.69</v>
      </c>
      <c r="CD7" s="38">
        <v>219.8</v>
      </c>
      <c r="CE7" s="38">
        <v>230.47</v>
      </c>
      <c r="CF7" s="38">
        <v>152.59</v>
      </c>
      <c r="CG7" s="38">
        <v>296.14</v>
      </c>
      <c r="CH7" s="38">
        <v>283.17</v>
      </c>
      <c r="CI7" s="38">
        <v>263.76</v>
      </c>
      <c r="CJ7" s="38">
        <v>274.35000000000002</v>
      </c>
      <c r="CK7" s="38">
        <v>273.52</v>
      </c>
      <c r="CL7" s="38">
        <v>257.86</v>
      </c>
      <c r="CM7" s="38">
        <v>41.19</v>
      </c>
      <c r="CN7" s="38">
        <v>41.19</v>
      </c>
      <c r="CO7" s="38">
        <v>41.19</v>
      </c>
      <c r="CP7" s="38">
        <v>41.19</v>
      </c>
      <c r="CQ7" s="38">
        <v>41.19</v>
      </c>
      <c r="CR7" s="38">
        <v>52.31</v>
      </c>
      <c r="CS7" s="38">
        <v>60.65</v>
      </c>
      <c r="CT7" s="38">
        <v>51.75</v>
      </c>
      <c r="CU7" s="38">
        <v>50.68</v>
      </c>
      <c r="CV7" s="38">
        <v>50.14</v>
      </c>
      <c r="CW7" s="38">
        <v>51.3</v>
      </c>
      <c r="CX7" s="38">
        <v>91.52</v>
      </c>
      <c r="CY7" s="38">
        <v>92.21</v>
      </c>
      <c r="CZ7" s="38">
        <v>92.63</v>
      </c>
      <c r="DA7" s="38">
        <v>93.74</v>
      </c>
      <c r="DB7" s="38">
        <v>93.45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2021-02-08T07:26:38Z</cp:lastPrinted>
  <dcterms:created xsi:type="dcterms:W3CDTF">2020-12-04T03:03:30Z</dcterms:created>
  <dcterms:modified xsi:type="dcterms:W3CDTF">2021-02-08T07:26:45Z</dcterms:modified>
  <cp:category/>
</cp:coreProperties>
</file>