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下水道課\経営戦略\経営比較分析表\【R3.1ｺﾒﾝﾄ入力】R1決算 16中新川（下水道・法適）\"/>
    </mc:Choice>
  </mc:AlternateContent>
  <xr:revisionPtr revIDLastSave="0" documentId="13_ncr:1_{BB9BEAD2-B1A5-42F2-817A-FF7DA31B7087}" xr6:coauthVersionLast="36" xr6:coauthVersionMax="36" xr10:uidLastSave="{00000000-0000-0000-0000-000000000000}"/>
  <workbookProtection workbookAlgorithmName="SHA-512" workbookHashValue="Yds3NaHcpbxrRTWtVh2S1WNSUYipEvHervYJzOVC4qZyGbAOr6B6UamFWzLg6l6JTohhVMJv0ozNBGz86po/mA==" workbookSaltValue="4BQxjwiGxVFplwZCPH50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R6" i="5"/>
  <c r="Q6" i="5"/>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L10" i="4"/>
  <c r="AD10" i="4"/>
  <c r="W10" i="4"/>
  <c r="P10" i="4"/>
  <c r="B10" i="4"/>
  <c r="AT8" i="4"/>
  <c r="AL8" i="4"/>
  <c r="AD8" i="4"/>
  <c r="W8" i="4"/>
  <c r="I8" i="4"/>
  <c r="B6" i="4"/>
</calcChain>
</file>

<file path=xl/sharedStrings.xml><?xml version="1.0" encoding="utf-8"?>
<sst xmlns="http://schemas.openxmlformats.org/spreadsheetml/2006/main" count="256" uniqueCount="117">
  <si>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</si>
  <si>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</si>
  <si>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</si>
  <si>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</si>
  <si>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</si>
  <si>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</si>
  <si>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</si>
  <si>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</si>
  <si>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</si>
  <si>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</si>
  <si>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</si>
  <si>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</si>
  <si>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</si>
  <si>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</si>
  <si>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</si>
  <si>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</si>
  <si>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</si>
  <si>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</si>
  <si>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</si>
  <si>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</si>
  <si>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</si>
  <si>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</si>
  <si>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</si>
  <si>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</si>
  <si>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</si>
  <si>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</si>
  <si>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</si>
  <si>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</si>
  <si>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</si>
  <si>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</si>
  <si>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</si>
  <si>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</si>
  <si>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</si>
  <si>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</si>
  <si>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</si>
  <si>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</si>
  <si>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</si>
  <si>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</si>
  <si>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</si>
  <si>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</si>
  <si>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</si>
  <si>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</si>
  <si>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</si>
  <si>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</si>
  <si>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</si>
  <si>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</si>
  <si>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</si>
  <si>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</si>
  <si>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</si>
  <si>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</si>
  <si>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</si>
  <si>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</si>
  <si>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</si>
  <si>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</si>
  <si>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</si>
  <si>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</si>
  <si>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</si>
  <si>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</si>
  <si>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</si>
  <si>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</si>
  <si>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</si>
  <si>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</si>
  <si>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</si>
  <si>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</si>
  <si>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</si>
  <si>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</si>
  <si>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</si>
  <si>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</si>
  <si>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</si>
  <si>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</si>
  <si>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</si>
  <si>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</si>
  <si>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</si>
  <si>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</si>
  <si>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</si>
  <si>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</si>
  <si>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</si>
  <si>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</si>
  <si>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</si>
  <si>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</si>
  <si>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</si>
  <si>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</si>
  <si>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</si>
  <si>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</si>
  <si>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</si>
  <si>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</si>
  <si>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</si>
  <si>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</si>
  <si>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</si>
  <si>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</si>
  <si>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</si>
  <si>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</si>
  <si>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</si>
  <si>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</si>
  <si>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</si>
  <si>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</si>
  <si>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</si>
  <si>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</si>
  <si>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</si>
  <si>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</si>
  <si>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</si>
  <si>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</si>
  <si>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</si>
  <si>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</si>
  <si>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</si>
  <si>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</si>
  <si>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</si>
  <si>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</si>
  <si>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</si>
  <si>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</si>
  <si>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</si>
  <si>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</si>
  <si>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</si>
  <si>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</si>
  <si>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前年度比３ポイント増の約１３％となったが、類似団体と比較すると低い値となった。公共の管渠整備がＨ２７に終了したばかりで、法定耐用年数に近い資産が少ない。②③管渠については、標準耐用年数が経過するＲ２０（2038年）以降に、事業費を平準化させて老朽化対策を実施する計画である。</t>
    <phoneticPr fontId="4"/>
  </si>
  <si>
    <t>経営戦略をH２８に策定しており、５年毎の見直しを予定している。H２８から公営企業会計を適用した。経営状況を議会及び住民に公表し、管理費の経費削減を図った上で、Ｒ１に料金改定を行った。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</si>
  <si>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本事業は、Ｈ２８から法適用したため、Ｈ２７以前のデータは表されていない。①経常収支比率は前年度比１５ポイント増の約１１０％となり、類似団体と比較すると高い値となった。Ｒ１に料金改定を行った効果がある。②純損失が無く、累積欠損金が生じなかった。③流動比率は前年度比１ポイント増の約６％となったが、類似団体と比較すると低い値である。特環の汚水を受け入れており、特環の汚水量を含めた処理場建設費の企業債借入れがあることが流動比率の低い原因だと考えられる。償還の原資は公共及び特環の使用料収入により賄っている。④企業債残高対事業規模比率は、類似団体と比較すると低めであるが、管渠及び処理場の整備で地方債現在高が増え続けているため、料金収入が追い付くよう努力する必要がある。⑤経費回収率は１００％で類似団体と比較すると高く、料金収入で管理費等を賄えており、今後も水洗化率を高める努力が必要である。⑥汚水処理原価は約１６２円となり、類似団体と比較すると低い。当組合特環及び上市町特環の汚水を処理し、効率化を図っている。⑦施設利用率は、Ｈ２９の処理場増設により処理能力が4,000㎥増えたため、低い値である。前年度比１ポイント減の約５６％となった。公共の管渠整備がＨ２７に終了したが、特環は継続中である。今後、施設利用率は増加する見込みである。⑧水洗化率は前年度比０．４ポイント増の約９０％となった。公共の管渠整備がＨ２７に終了したが、水洗化人口が増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</si>
</sst>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60-4131-A2BB-F61C390BCA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0.13</c:v>
                </c:pt>
                <c:pt idx="3">
                  <c:v>0.12</c:v>
                </c:pt>
                <c:pt idx="4">
                  <c:v>0.1</c:v>
                </c:pt>
              </c:numCache>
            </c:numRef>
          </c:val>
          <c:smooth val="0"/>
          <c:extLst>
            <c:ext xmlns:c16="http://schemas.microsoft.com/office/drawing/2014/chart" uri="{C3380CC4-5D6E-409C-BE32-E72D297353CC}">
              <c16:uniqueId val="{00000001-5460-4131-A2BB-F61C390BCA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67.680000000000007</c:v>
                </c:pt>
                <c:pt idx="2">
                  <c:v>55.84</c:v>
                </c:pt>
                <c:pt idx="3">
                  <c:v>57.3</c:v>
                </c:pt>
                <c:pt idx="4">
                  <c:v>56.24</c:v>
                </c:pt>
              </c:numCache>
            </c:numRef>
          </c:val>
          <c:extLst>
            <c:ext xmlns:c16="http://schemas.microsoft.com/office/drawing/2014/chart" uri="{C3380CC4-5D6E-409C-BE32-E72D297353CC}">
              <c16:uniqueId val="{00000000-DE74-4AF9-A1B3-82498C6689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53.51</c:v>
                </c:pt>
                <c:pt idx="2">
                  <c:v>50.24</c:v>
                </c:pt>
                <c:pt idx="3">
                  <c:v>49.68</c:v>
                </c:pt>
                <c:pt idx="4">
                  <c:v>49.27</c:v>
                </c:pt>
              </c:numCache>
            </c:numRef>
          </c:val>
          <c:smooth val="0"/>
          <c:extLst>
            <c:ext xmlns:c16="http://schemas.microsoft.com/office/drawing/2014/chart" uri="{C3380CC4-5D6E-409C-BE32-E72D297353CC}">
              <c16:uniqueId val="{00000001-DE74-4AF9-A1B3-82498C6689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88.33</c:v>
                </c:pt>
                <c:pt idx="2">
                  <c:v>89.11</c:v>
                </c:pt>
                <c:pt idx="3">
                  <c:v>89.86</c:v>
                </c:pt>
                <c:pt idx="4">
                  <c:v>90.24</c:v>
                </c:pt>
              </c:numCache>
            </c:numRef>
          </c:val>
          <c:extLst>
            <c:ext xmlns:c16="http://schemas.microsoft.com/office/drawing/2014/chart" uri="{C3380CC4-5D6E-409C-BE32-E72D297353CC}">
              <c16:uniqueId val="{00000000-8D7F-4B1E-935C-21765A0D46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83.91</c:v>
                </c:pt>
                <c:pt idx="2">
                  <c:v>84.17</c:v>
                </c:pt>
                <c:pt idx="3">
                  <c:v>83.35</c:v>
                </c:pt>
                <c:pt idx="4">
                  <c:v>83.16</c:v>
                </c:pt>
              </c:numCache>
            </c:numRef>
          </c:val>
          <c:smooth val="0"/>
          <c:extLst>
            <c:ext xmlns:c16="http://schemas.microsoft.com/office/drawing/2014/chart" uri="{C3380CC4-5D6E-409C-BE32-E72D297353CC}">
              <c16:uniqueId val="{00000001-8D7F-4B1E-935C-21765A0D46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98.24</c:v>
                </c:pt>
                <c:pt idx="2">
                  <c:v>99.45</c:v>
                </c:pt>
                <c:pt idx="3">
                  <c:v>94.74</c:v>
                </c:pt>
                <c:pt idx="4">
                  <c:v>110.05</c:v>
                </c:pt>
              </c:numCache>
            </c:numRef>
          </c:val>
          <c:extLst>
            <c:ext xmlns:c16="http://schemas.microsoft.com/office/drawing/2014/chart" uri="{C3380CC4-5D6E-409C-BE32-E72D297353CC}">
              <c16:uniqueId val="{00000000-746A-445A-8E2E-352847D2F6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106.85</c:v>
                </c:pt>
                <c:pt idx="2">
                  <c:v>106.7</c:v>
                </c:pt>
                <c:pt idx="3">
                  <c:v>106.83</c:v>
                </c:pt>
                <c:pt idx="4">
                  <c:v>109.21</c:v>
                </c:pt>
              </c:numCache>
            </c:numRef>
          </c:val>
          <c:smooth val="0"/>
          <c:extLst>
            <c:ext xmlns:c16="http://schemas.microsoft.com/office/drawing/2014/chart" uri="{C3380CC4-5D6E-409C-BE32-E72D297353CC}">
              <c16:uniqueId val="{00000001-746A-445A-8E2E-352847D2F6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3.48</c:v>
                </c:pt>
                <c:pt idx="2">
                  <c:v>6.59</c:v>
                </c:pt>
                <c:pt idx="3">
                  <c:v>9.85</c:v>
                </c:pt>
                <c:pt idx="4">
                  <c:v>12.95</c:v>
                </c:pt>
              </c:numCache>
            </c:numRef>
          </c:val>
          <c:extLst>
            <c:ext xmlns:c16="http://schemas.microsoft.com/office/drawing/2014/chart" uri="{C3380CC4-5D6E-409C-BE32-E72D297353CC}">
              <c16:uniqueId val="{00000000-AC1B-46B7-9D54-666B2A32CF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21.09</c:v>
                </c:pt>
                <c:pt idx="2">
                  <c:v>26.81</c:v>
                </c:pt>
                <c:pt idx="3">
                  <c:v>26.06</c:v>
                </c:pt>
                <c:pt idx="4">
                  <c:v>24.1</c:v>
                </c:pt>
              </c:numCache>
            </c:numRef>
          </c:val>
          <c:smooth val="0"/>
          <c:extLst>
            <c:ext xmlns:c16="http://schemas.microsoft.com/office/drawing/2014/chart" uri="{C3380CC4-5D6E-409C-BE32-E72D297353CC}">
              <c16:uniqueId val="{00000001-AC1B-46B7-9D54-666B2A32CF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BC-4EC7-B53F-3C5A0D665D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FBC-4EC7-B53F-3C5A0D665D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formatCode="#,##0.00;&quot;△&quot;#,##0.00;&quot;-&quot;">
                  <c:v>7.44</c:v>
                </c:pt>
                <c:pt idx="4">
                  <c:v>0</c:v>
                </c:pt>
              </c:numCache>
            </c:numRef>
          </c:val>
          <c:extLst>
            <c:ext xmlns:c16="http://schemas.microsoft.com/office/drawing/2014/chart" uri="{C3380CC4-5D6E-409C-BE32-E72D297353CC}">
              <c16:uniqueId val="{00000000-5EAB-456F-87B0-D3179C872B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92.92</c:v>
                </c:pt>
                <c:pt idx="2">
                  <c:v>26.14</c:v>
                </c:pt>
                <c:pt idx="3">
                  <c:v>22.02</c:v>
                </c:pt>
                <c:pt idx="4">
                  <c:v>15.73</c:v>
                </c:pt>
              </c:numCache>
            </c:numRef>
          </c:val>
          <c:smooth val="0"/>
          <c:extLst>
            <c:ext xmlns:c16="http://schemas.microsoft.com/office/drawing/2014/chart" uri="{C3380CC4-5D6E-409C-BE32-E72D297353CC}">
              <c16:uniqueId val="{00000001-5EAB-456F-87B0-D3179C872B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27.1</c:v>
                </c:pt>
                <c:pt idx="2">
                  <c:v>31.18</c:v>
                </c:pt>
                <c:pt idx="3">
                  <c:v>4.51</c:v>
                </c:pt>
                <c:pt idx="4">
                  <c:v>5.53</c:v>
                </c:pt>
              </c:numCache>
            </c:numRef>
          </c:val>
          <c:extLst>
            <c:ext xmlns:c16="http://schemas.microsoft.com/office/drawing/2014/chart" uri="{C3380CC4-5D6E-409C-BE32-E72D297353CC}">
              <c16:uniqueId val="{00000000-84B2-430D-869F-F63215157D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50.66</c:v>
                </c:pt>
                <c:pt idx="2">
                  <c:v>68.290000000000006</c:v>
                </c:pt>
                <c:pt idx="3">
                  <c:v>68.040000000000006</c:v>
                </c:pt>
                <c:pt idx="4">
                  <c:v>57.26</c:v>
                </c:pt>
              </c:numCache>
            </c:numRef>
          </c:val>
          <c:smooth val="0"/>
          <c:extLst>
            <c:ext xmlns:c16="http://schemas.microsoft.com/office/drawing/2014/chart" uri="{C3380CC4-5D6E-409C-BE32-E72D297353CC}">
              <c16:uniqueId val="{00000001-84B2-430D-869F-F63215157D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2288.4699999999998</c:v>
                </c:pt>
                <c:pt idx="2">
                  <c:v>2179.77</c:v>
                </c:pt>
                <c:pt idx="3">
                  <c:v>2030.5</c:v>
                </c:pt>
                <c:pt idx="4">
                  <c:v>461.52</c:v>
                </c:pt>
              </c:numCache>
            </c:numRef>
          </c:val>
          <c:extLst>
            <c:ext xmlns:c16="http://schemas.microsoft.com/office/drawing/2014/chart" uri="{C3380CC4-5D6E-409C-BE32-E72D297353CC}">
              <c16:uniqueId val="{00000000-EDDE-4EB8-B65B-3D883415F3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1111.31</c:v>
                </c:pt>
                <c:pt idx="2">
                  <c:v>1124.26</c:v>
                </c:pt>
                <c:pt idx="3">
                  <c:v>1048.23</c:v>
                </c:pt>
                <c:pt idx="4">
                  <c:v>1130.42</c:v>
                </c:pt>
              </c:numCache>
            </c:numRef>
          </c:val>
          <c:smooth val="0"/>
          <c:extLst>
            <c:ext xmlns:c16="http://schemas.microsoft.com/office/drawing/2014/chart" uri="{C3380CC4-5D6E-409C-BE32-E72D297353CC}">
              <c16:uniqueId val="{00000001-EDDE-4EB8-B65B-3D883415F3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58.33</c:v>
                </c:pt>
                <c:pt idx="2">
                  <c:v>100</c:v>
                </c:pt>
                <c:pt idx="3">
                  <c:v>100</c:v>
                </c:pt>
                <c:pt idx="4">
                  <c:v>100</c:v>
                </c:pt>
              </c:numCache>
            </c:numRef>
          </c:val>
          <c:extLst>
            <c:ext xmlns:c16="http://schemas.microsoft.com/office/drawing/2014/chart" uri="{C3380CC4-5D6E-409C-BE32-E72D297353CC}">
              <c16:uniqueId val="{00000000-B4F9-4114-99D2-73C3A612B6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75.540000000000006</c:v>
                </c:pt>
                <c:pt idx="2">
                  <c:v>80.58</c:v>
                </c:pt>
                <c:pt idx="3">
                  <c:v>78.92</c:v>
                </c:pt>
                <c:pt idx="4">
                  <c:v>74.17</c:v>
                </c:pt>
              </c:numCache>
            </c:numRef>
          </c:val>
          <c:smooth val="0"/>
          <c:extLst>
            <c:ext xmlns:c16="http://schemas.microsoft.com/office/drawing/2014/chart" uri="{C3380CC4-5D6E-409C-BE32-E72D297353CC}">
              <c16:uniqueId val="{00000001-B4F9-4114-99D2-73C3A612B6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265.45999999999998</c:v>
                </c:pt>
                <c:pt idx="2">
                  <c:v>154.66999999999999</c:v>
                </c:pt>
                <c:pt idx="3">
                  <c:v>154.66</c:v>
                </c:pt>
                <c:pt idx="4">
                  <c:v>162.02000000000001</c:v>
                </c:pt>
              </c:numCache>
            </c:numRef>
          </c:val>
          <c:extLst>
            <c:ext xmlns:c16="http://schemas.microsoft.com/office/drawing/2014/chart" uri="{C3380CC4-5D6E-409C-BE32-E72D297353CC}">
              <c16:uniqueId val="{00000000-4873-4B6F-8410-5C606588FA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207.96</c:v>
                </c:pt>
                <c:pt idx="2">
                  <c:v>216.21</c:v>
                </c:pt>
                <c:pt idx="3">
                  <c:v>220.31</c:v>
                </c:pt>
                <c:pt idx="4">
                  <c:v>230.95</c:v>
                </c:pt>
              </c:numCache>
            </c:numRef>
          </c:val>
          <c:smooth val="0"/>
          <c:extLst>
            <c:ext xmlns:c16="http://schemas.microsoft.com/office/drawing/2014/chart" uri="{C3380CC4-5D6E-409C-BE32-E72D297353CC}">
              <c16:uniqueId val="{00000001-4873-4B6F-8410-5C606588FA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中新川広域行政事務組合</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56.38</v>
      </c>
      <c r="J10" s="46"/>
      <c r="K10" s="46"/>
      <c r="L10" s="46"/>
      <c r="M10" s="46"/>
      <c r="N10" s="46"/>
      <c r="O10" s="46"/>
      <c r="P10" s="46">
        <f>データ!P6</f>
        <v>54.33</v>
      </c>
      <c r="Q10" s="46"/>
      <c r="R10" s="46"/>
      <c r="S10" s="46"/>
      <c r="T10" s="46"/>
      <c r="U10" s="46"/>
      <c r="V10" s="46"/>
      <c r="W10" s="46">
        <f>データ!Q6</f>
        <v>84.98</v>
      </c>
      <c r="X10" s="46"/>
      <c r="Y10" s="46"/>
      <c r="Z10" s="46"/>
      <c r="AA10" s="46"/>
      <c r="AB10" s="46"/>
      <c r="AC10" s="46"/>
      <c r="AD10" s="51">
        <f>データ!R6</f>
        <v>3740</v>
      </c>
      <c r="AE10" s="51"/>
      <c r="AF10" s="51"/>
      <c r="AG10" s="51"/>
      <c r="AH10" s="51"/>
      <c r="AI10" s="51"/>
      <c r="AJ10" s="51"/>
      <c r="AK10" s="2"/>
      <c r="AL10" s="51">
        <f>データ!V6</f>
        <v>26675</v>
      </c>
      <c r="AM10" s="51"/>
      <c r="AN10" s="51"/>
      <c r="AO10" s="51"/>
      <c r="AP10" s="51"/>
      <c r="AQ10" s="51"/>
      <c r="AR10" s="51"/>
      <c r="AS10" s="51"/>
      <c r="AT10" s="46">
        <f>データ!W6</f>
        <v>10.93</v>
      </c>
      <c r="AU10" s="46"/>
      <c r="AV10" s="46"/>
      <c r="AW10" s="46"/>
      <c r="AX10" s="46"/>
      <c r="AY10" s="46"/>
      <c r="AZ10" s="46"/>
      <c r="BA10" s="46"/>
      <c r="BB10" s="46">
        <f>データ!X6</f>
        <v>2440.5300000000002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hOLxHsUB827Lqqud9xeSHVDSFyXiI8bZza8tj7Gik/K33TvIMS2hwaU+EOFVUcPHsnnbB7V6x4TN5lsXzHVlQ==" saltValue="fsPfaA8UBtU+FjnHBEN5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169048</v>
      </c>
      <c r="D6" s="33">
        <f t="shared" si="3"/>
        <v>46</v>
      </c>
      <c r="E6" s="33">
        <f t="shared" si="3"/>
        <v>17</v>
      </c>
      <c r="F6" s="33">
        <f t="shared" si="3"/>
        <v>1</v>
      </c>
      <c r="G6" s="33">
        <f t="shared" si="3"/>
        <v>0</v>
      </c>
      <c r="H6" s="33" t="str">
        <f t="shared" si="3"/>
        <v>富山県　中新川広域行政事務組合</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56.38</v>
      </c>
      <c r="P6" s="34">
        <f t="shared" si="3"/>
        <v>54.33</v>
      </c>
      <c r="Q6" s="34">
        <f t="shared" si="3"/>
        <v>84.98</v>
      </c>
      <c r="R6" s="34">
        <f t="shared" si="3"/>
        <v>3740</v>
      </c>
      <c r="S6" s="34" t="str">
        <f t="shared" si="3"/>
        <v>-</v>
      </c>
      <c r="T6" s="34" t="str">
        <f t="shared" si="3"/>
        <v>-</v>
      </c>
      <c r="U6" s="34" t="str">
        <f t="shared" si="3"/>
        <v>-</v>
      </c>
      <c r="V6" s="34">
        <f t="shared" si="3"/>
        <v>26675</v>
      </c>
      <c r="W6" s="34">
        <f t="shared" si="3"/>
        <v>10.93</v>
      </c>
      <c r="X6" s="34">
        <f t="shared" si="3"/>
        <v>2440.5300000000002</v>
      </c>
      <c r="Y6" s="35" t="str">
        <f>IF(Y7="",NA(),Y7)</f>
        <v>-</v>
      </c>
      <c r="Z6" s="35">
        <f t="shared" ref="Z6:AH6" si="4">IF(Z7="",NA(),Z7)</f>
        <v>98.24</v>
      </c>
      <c r="AA6" s="35">
        <f t="shared" si="4"/>
        <v>99.45</v>
      </c>
      <c r="AB6" s="35">
        <f t="shared" si="4"/>
        <v>94.74</v>
      </c>
      <c r="AC6" s="35">
        <f t="shared" si="4"/>
        <v>110.05</v>
      </c>
      <c r="AD6" s="35" t="str">
        <f t="shared" si="4"/>
        <v>-</v>
      </c>
      <c r="AE6" s="35">
        <f t="shared" si="4"/>
        <v>106.85</v>
      </c>
      <c r="AF6" s="35">
        <f t="shared" si="4"/>
        <v>106.7</v>
      </c>
      <c r="AG6" s="35">
        <f t="shared" si="4"/>
        <v>106.83</v>
      </c>
      <c r="AH6" s="35">
        <f t="shared" si="4"/>
        <v>109.21</v>
      </c>
      <c r="AI6" s="34" t="str">
        <f>IF(AI7="","",IF(AI7="-","【-】","【"&amp;SUBSTITUTE(TEXT(AI7,"#,##0.00"),"-","△")&amp;"】"))</f>
        <v>【108.07】</v>
      </c>
      <c r="AJ6" s="35" t="str">
        <f>IF(AJ7="",NA(),AJ7)</f>
        <v>-</v>
      </c>
      <c r="AK6" s="34">
        <f t="shared" ref="AK6:AS6" si="5">IF(AK7="",NA(),AK7)</f>
        <v>0</v>
      </c>
      <c r="AL6" s="34">
        <f t="shared" si="5"/>
        <v>0</v>
      </c>
      <c r="AM6" s="35">
        <f t="shared" si="5"/>
        <v>7.44</v>
      </c>
      <c r="AN6" s="34">
        <f t="shared" si="5"/>
        <v>0</v>
      </c>
      <c r="AO6" s="35" t="str">
        <f t="shared" si="5"/>
        <v>-</v>
      </c>
      <c r="AP6" s="35">
        <f t="shared" si="5"/>
        <v>92.92</v>
      </c>
      <c r="AQ6" s="35">
        <f t="shared" si="5"/>
        <v>26.14</v>
      </c>
      <c r="AR6" s="35">
        <f t="shared" si="5"/>
        <v>22.02</v>
      </c>
      <c r="AS6" s="35">
        <f t="shared" si="5"/>
        <v>15.73</v>
      </c>
      <c r="AT6" s="34" t="str">
        <f>IF(AT7="","",IF(AT7="-","【-】","【"&amp;SUBSTITUTE(TEXT(AT7,"#,##0.00"),"-","△")&amp;"】"))</f>
        <v>【3.09】</v>
      </c>
      <c r="AU6" s="35" t="str">
        <f>IF(AU7="",NA(),AU7)</f>
        <v>-</v>
      </c>
      <c r="AV6" s="35">
        <f t="shared" ref="AV6:BD6" si="6">IF(AV7="",NA(),AV7)</f>
        <v>27.1</v>
      </c>
      <c r="AW6" s="35">
        <f t="shared" si="6"/>
        <v>31.18</v>
      </c>
      <c r="AX6" s="35">
        <f t="shared" si="6"/>
        <v>4.51</v>
      </c>
      <c r="AY6" s="35">
        <f t="shared" si="6"/>
        <v>5.53</v>
      </c>
      <c r="AZ6" s="35" t="str">
        <f t="shared" si="6"/>
        <v>-</v>
      </c>
      <c r="BA6" s="35">
        <f t="shared" si="6"/>
        <v>50.66</v>
      </c>
      <c r="BB6" s="35">
        <f t="shared" si="6"/>
        <v>68.290000000000006</v>
      </c>
      <c r="BC6" s="35">
        <f t="shared" si="6"/>
        <v>68.040000000000006</v>
      </c>
      <c r="BD6" s="35">
        <f t="shared" si="6"/>
        <v>57.26</v>
      </c>
      <c r="BE6" s="34" t="str">
        <f>IF(BE7="","",IF(BE7="-","【-】","【"&amp;SUBSTITUTE(TEXT(BE7,"#,##0.00"),"-","△")&amp;"】"))</f>
        <v>【69.54】</v>
      </c>
      <c r="BF6" s="35" t="str">
        <f>IF(BF7="",NA(),BF7)</f>
        <v>-</v>
      </c>
      <c r="BG6" s="35">
        <f t="shared" ref="BG6:BO6" si="7">IF(BG7="",NA(),BG7)</f>
        <v>2288.4699999999998</v>
      </c>
      <c r="BH6" s="35">
        <f t="shared" si="7"/>
        <v>2179.77</v>
      </c>
      <c r="BI6" s="35">
        <f t="shared" si="7"/>
        <v>2030.5</v>
      </c>
      <c r="BJ6" s="35">
        <f t="shared" si="7"/>
        <v>461.52</v>
      </c>
      <c r="BK6" s="35" t="str">
        <f t="shared" si="7"/>
        <v>-</v>
      </c>
      <c r="BL6" s="35">
        <f t="shared" si="7"/>
        <v>1111.31</v>
      </c>
      <c r="BM6" s="35">
        <f t="shared" si="7"/>
        <v>1124.26</v>
      </c>
      <c r="BN6" s="35">
        <f t="shared" si="7"/>
        <v>1048.23</v>
      </c>
      <c r="BO6" s="35">
        <f t="shared" si="7"/>
        <v>1130.42</v>
      </c>
      <c r="BP6" s="34" t="str">
        <f>IF(BP7="","",IF(BP7="-","【-】","【"&amp;SUBSTITUTE(TEXT(BP7,"#,##0.00"),"-","△")&amp;"】"))</f>
        <v>【682.51】</v>
      </c>
      <c r="BQ6" s="35" t="str">
        <f>IF(BQ7="",NA(),BQ7)</f>
        <v>-</v>
      </c>
      <c r="BR6" s="35">
        <f t="shared" ref="BR6:BZ6" si="8">IF(BR7="",NA(),BR7)</f>
        <v>58.33</v>
      </c>
      <c r="BS6" s="35">
        <f t="shared" si="8"/>
        <v>100</v>
      </c>
      <c r="BT6" s="35">
        <f t="shared" si="8"/>
        <v>100</v>
      </c>
      <c r="BU6" s="35">
        <f t="shared" si="8"/>
        <v>100</v>
      </c>
      <c r="BV6" s="35" t="str">
        <f t="shared" si="8"/>
        <v>-</v>
      </c>
      <c r="BW6" s="35">
        <f t="shared" si="8"/>
        <v>75.540000000000006</v>
      </c>
      <c r="BX6" s="35">
        <f t="shared" si="8"/>
        <v>80.58</v>
      </c>
      <c r="BY6" s="35">
        <f t="shared" si="8"/>
        <v>78.92</v>
      </c>
      <c r="BZ6" s="35">
        <f t="shared" si="8"/>
        <v>74.17</v>
      </c>
      <c r="CA6" s="34" t="str">
        <f>IF(CA7="","",IF(CA7="-","【-】","【"&amp;SUBSTITUTE(TEXT(CA7,"#,##0.00"),"-","△")&amp;"】"))</f>
        <v>【100.34】</v>
      </c>
      <c r="CB6" s="35" t="str">
        <f>IF(CB7="",NA(),CB7)</f>
        <v>-</v>
      </c>
      <c r="CC6" s="35">
        <f t="shared" ref="CC6:CK6" si="9">IF(CC7="",NA(),CC7)</f>
        <v>265.45999999999998</v>
      </c>
      <c r="CD6" s="35">
        <f t="shared" si="9"/>
        <v>154.66999999999999</v>
      </c>
      <c r="CE6" s="35">
        <f t="shared" si="9"/>
        <v>154.66</v>
      </c>
      <c r="CF6" s="35">
        <f t="shared" si="9"/>
        <v>162.02000000000001</v>
      </c>
      <c r="CG6" s="35" t="str">
        <f t="shared" si="9"/>
        <v>-</v>
      </c>
      <c r="CH6" s="35">
        <f t="shared" si="9"/>
        <v>207.96</v>
      </c>
      <c r="CI6" s="35">
        <f t="shared" si="9"/>
        <v>216.21</v>
      </c>
      <c r="CJ6" s="35">
        <f t="shared" si="9"/>
        <v>220.31</v>
      </c>
      <c r="CK6" s="35">
        <f t="shared" si="9"/>
        <v>230.95</v>
      </c>
      <c r="CL6" s="34" t="str">
        <f>IF(CL7="","",IF(CL7="-","【-】","【"&amp;SUBSTITUTE(TEXT(CL7,"#,##0.00"),"-","△")&amp;"】"))</f>
        <v>【136.15】</v>
      </c>
      <c r="CM6" s="35" t="str">
        <f>IF(CM7="",NA(),CM7)</f>
        <v>-</v>
      </c>
      <c r="CN6" s="35">
        <f t="shared" ref="CN6:CV6" si="10">IF(CN7="",NA(),CN7)</f>
        <v>67.680000000000007</v>
      </c>
      <c r="CO6" s="35">
        <f t="shared" si="10"/>
        <v>55.84</v>
      </c>
      <c r="CP6" s="35">
        <f t="shared" si="10"/>
        <v>57.3</v>
      </c>
      <c r="CQ6" s="35">
        <f t="shared" si="10"/>
        <v>56.24</v>
      </c>
      <c r="CR6" s="35" t="str">
        <f t="shared" si="10"/>
        <v>-</v>
      </c>
      <c r="CS6" s="35">
        <f t="shared" si="10"/>
        <v>53.51</v>
      </c>
      <c r="CT6" s="35">
        <f t="shared" si="10"/>
        <v>50.24</v>
      </c>
      <c r="CU6" s="35">
        <f t="shared" si="10"/>
        <v>49.68</v>
      </c>
      <c r="CV6" s="35">
        <f t="shared" si="10"/>
        <v>49.27</v>
      </c>
      <c r="CW6" s="34" t="str">
        <f>IF(CW7="","",IF(CW7="-","【-】","【"&amp;SUBSTITUTE(TEXT(CW7,"#,##0.00"),"-","△")&amp;"】"))</f>
        <v>【59.64】</v>
      </c>
      <c r="CX6" s="35" t="str">
        <f>IF(CX7="",NA(),CX7)</f>
        <v>-</v>
      </c>
      <c r="CY6" s="35">
        <f t="shared" ref="CY6:DG6" si="11">IF(CY7="",NA(),CY7)</f>
        <v>88.33</v>
      </c>
      <c r="CZ6" s="35">
        <f t="shared" si="11"/>
        <v>89.11</v>
      </c>
      <c r="DA6" s="35">
        <f t="shared" si="11"/>
        <v>89.86</v>
      </c>
      <c r="DB6" s="35">
        <f t="shared" si="11"/>
        <v>90.24</v>
      </c>
      <c r="DC6" s="35" t="str">
        <f t="shared" si="11"/>
        <v>-</v>
      </c>
      <c r="DD6" s="35">
        <f t="shared" si="11"/>
        <v>83.91</v>
      </c>
      <c r="DE6" s="35">
        <f t="shared" si="11"/>
        <v>84.17</v>
      </c>
      <c r="DF6" s="35">
        <f t="shared" si="11"/>
        <v>83.35</v>
      </c>
      <c r="DG6" s="35">
        <f t="shared" si="11"/>
        <v>83.16</v>
      </c>
      <c r="DH6" s="34" t="str">
        <f>IF(DH7="","",IF(DH7="-","【-】","【"&amp;SUBSTITUTE(TEXT(DH7,"#,##0.00"),"-","△")&amp;"】"))</f>
        <v>【95.35】</v>
      </c>
      <c r="DI6" s="35" t="str">
        <f>IF(DI7="",NA(),DI7)</f>
        <v>-</v>
      </c>
      <c r="DJ6" s="35">
        <f t="shared" ref="DJ6:DR6" si="12">IF(DJ7="",NA(),DJ7)</f>
        <v>3.48</v>
      </c>
      <c r="DK6" s="35">
        <f t="shared" si="12"/>
        <v>6.59</v>
      </c>
      <c r="DL6" s="35">
        <f t="shared" si="12"/>
        <v>9.85</v>
      </c>
      <c r="DM6" s="35">
        <f t="shared" si="12"/>
        <v>12.95</v>
      </c>
      <c r="DN6" s="35" t="str">
        <f t="shared" si="12"/>
        <v>-</v>
      </c>
      <c r="DO6" s="35">
        <f t="shared" si="12"/>
        <v>21.09</v>
      </c>
      <c r="DP6" s="35">
        <f t="shared" si="12"/>
        <v>26.81</v>
      </c>
      <c r="DQ6" s="35">
        <f t="shared" si="12"/>
        <v>26.06</v>
      </c>
      <c r="DR6" s="35">
        <f t="shared" si="12"/>
        <v>24.1</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0.15</v>
      </c>
      <c r="EL6" s="35">
        <f t="shared" si="14"/>
        <v>0.13</v>
      </c>
      <c r="EM6" s="35">
        <f t="shared" si="14"/>
        <v>0.12</v>
      </c>
      <c r="EN6" s="35">
        <f t="shared" si="14"/>
        <v>0.1</v>
      </c>
      <c r="EO6" s="34" t="str">
        <f>IF(EO7="","",IF(EO7="-","【-】","【"&amp;SUBSTITUTE(TEXT(EO7,"#,##0.00"),"-","△")&amp;"】"))</f>
        <v>【0.22】</v>
      </c>
    </row>
    <row r="7" spans="1:148" s="36" customFormat="1" x14ac:dyDescent="0.15">
      <c r="A7" s="28"/>
      <c r="B7" s="37">
        <v>2019</v>
      </c>
      <c r="C7" s="37">
        <v>169048</v>
      </c>
      <c r="D7" s="37">
        <v>46</v>
      </c>
      <c r="E7" s="37">
        <v>17</v>
      </c>
      <c r="F7" s="37">
        <v>1</v>
      </c>
      <c r="G7" s="37">
        <v>0</v>
      </c>
      <c r="H7" s="37" t="s">
        <v>96</v>
      </c>
      <c r="I7" s="37" t="s">
        <v>97</v>
      </c>
      <c r="J7" s="37" t="s">
        <v>98</v>
      </c>
      <c r="K7" s="37" t="s">
        <v>99</v>
      </c>
      <c r="L7" s="37" t="s">
        <v>100</v>
      </c>
      <c r="M7" s="37" t="s">
        <v>101</v>
      </c>
      <c r="N7" s="38" t="s">
        <v>102</v>
      </c>
      <c r="O7" s="38">
        <v>56.38</v>
      </c>
      <c r="P7" s="38">
        <v>54.33</v>
      </c>
      <c r="Q7" s="38">
        <v>84.98</v>
      </c>
      <c r="R7" s="38">
        <v>3740</v>
      </c>
      <c r="S7" s="38" t="s">
        <v>102</v>
      </c>
      <c r="T7" s="38" t="s">
        <v>102</v>
      </c>
      <c r="U7" s="38" t="s">
        <v>102</v>
      </c>
      <c r="V7" s="38">
        <v>26675</v>
      </c>
      <c r="W7" s="38">
        <v>10.93</v>
      </c>
      <c r="X7" s="38">
        <v>2440.5300000000002</v>
      </c>
      <c r="Y7" s="38" t="s">
        <v>102</v>
      </c>
      <c r="Z7" s="38">
        <v>98.24</v>
      </c>
      <c r="AA7" s="38">
        <v>99.45</v>
      </c>
      <c r="AB7" s="38">
        <v>94.74</v>
      </c>
      <c r="AC7" s="38">
        <v>110.05</v>
      </c>
      <c r="AD7" s="38" t="s">
        <v>102</v>
      </c>
      <c r="AE7" s="38">
        <v>106.85</v>
      </c>
      <c r="AF7" s="38">
        <v>106.7</v>
      </c>
      <c r="AG7" s="38">
        <v>106.83</v>
      </c>
      <c r="AH7" s="38">
        <v>109.21</v>
      </c>
      <c r="AI7" s="38">
        <v>108.07</v>
      </c>
      <c r="AJ7" s="38" t="s">
        <v>102</v>
      </c>
      <c r="AK7" s="38">
        <v>0</v>
      </c>
      <c r="AL7" s="38">
        <v>0</v>
      </c>
      <c r="AM7" s="38">
        <v>7.44</v>
      </c>
      <c r="AN7" s="38">
        <v>0</v>
      </c>
      <c r="AO7" s="38" t="s">
        <v>102</v>
      </c>
      <c r="AP7" s="38">
        <v>92.92</v>
      </c>
      <c r="AQ7" s="38">
        <v>26.14</v>
      </c>
      <c r="AR7" s="38">
        <v>22.02</v>
      </c>
      <c r="AS7" s="38">
        <v>15.73</v>
      </c>
      <c r="AT7" s="38">
        <v>3.09</v>
      </c>
      <c r="AU7" s="38" t="s">
        <v>102</v>
      </c>
      <c r="AV7" s="38">
        <v>27.1</v>
      </c>
      <c r="AW7" s="38">
        <v>31.18</v>
      </c>
      <c r="AX7" s="38">
        <v>4.51</v>
      </c>
      <c r="AY7" s="38">
        <v>5.53</v>
      </c>
      <c r="AZ7" s="38" t="s">
        <v>102</v>
      </c>
      <c r="BA7" s="38">
        <v>50.66</v>
      </c>
      <c r="BB7" s="38">
        <v>68.290000000000006</v>
      </c>
      <c r="BC7" s="38">
        <v>68.040000000000006</v>
      </c>
      <c r="BD7" s="38">
        <v>57.26</v>
      </c>
      <c r="BE7" s="38">
        <v>69.540000000000006</v>
      </c>
      <c r="BF7" s="38" t="s">
        <v>102</v>
      </c>
      <c r="BG7" s="38">
        <v>2288.4699999999998</v>
      </c>
      <c r="BH7" s="38">
        <v>2179.77</v>
      </c>
      <c r="BI7" s="38">
        <v>2030.5</v>
      </c>
      <c r="BJ7" s="38">
        <v>461.52</v>
      </c>
      <c r="BK7" s="38" t="s">
        <v>102</v>
      </c>
      <c r="BL7" s="38">
        <v>1111.31</v>
      </c>
      <c r="BM7" s="38">
        <v>1124.26</v>
      </c>
      <c r="BN7" s="38">
        <v>1048.23</v>
      </c>
      <c r="BO7" s="38">
        <v>1130.42</v>
      </c>
      <c r="BP7" s="38">
        <v>682.51</v>
      </c>
      <c r="BQ7" s="38" t="s">
        <v>102</v>
      </c>
      <c r="BR7" s="38">
        <v>58.33</v>
      </c>
      <c r="BS7" s="38">
        <v>100</v>
      </c>
      <c r="BT7" s="38">
        <v>100</v>
      </c>
      <c r="BU7" s="38">
        <v>100</v>
      </c>
      <c r="BV7" s="38" t="s">
        <v>102</v>
      </c>
      <c r="BW7" s="38">
        <v>75.540000000000006</v>
      </c>
      <c r="BX7" s="38">
        <v>80.58</v>
      </c>
      <c r="BY7" s="38">
        <v>78.92</v>
      </c>
      <c r="BZ7" s="38">
        <v>74.17</v>
      </c>
      <c r="CA7" s="38">
        <v>100.34</v>
      </c>
      <c r="CB7" s="38" t="s">
        <v>102</v>
      </c>
      <c r="CC7" s="38">
        <v>265.45999999999998</v>
      </c>
      <c r="CD7" s="38">
        <v>154.66999999999999</v>
      </c>
      <c r="CE7" s="38">
        <v>154.66</v>
      </c>
      <c r="CF7" s="38">
        <v>162.02000000000001</v>
      </c>
      <c r="CG7" s="38" t="s">
        <v>102</v>
      </c>
      <c r="CH7" s="38">
        <v>207.96</v>
      </c>
      <c r="CI7" s="38">
        <v>216.21</v>
      </c>
      <c r="CJ7" s="38">
        <v>220.31</v>
      </c>
      <c r="CK7" s="38">
        <v>230.95</v>
      </c>
      <c r="CL7" s="38">
        <v>136.15</v>
      </c>
      <c r="CM7" s="38" t="s">
        <v>102</v>
      </c>
      <c r="CN7" s="38">
        <v>67.680000000000007</v>
      </c>
      <c r="CO7" s="38">
        <v>55.84</v>
      </c>
      <c r="CP7" s="38">
        <v>57.3</v>
      </c>
      <c r="CQ7" s="38">
        <v>56.24</v>
      </c>
      <c r="CR7" s="38" t="s">
        <v>102</v>
      </c>
      <c r="CS7" s="38">
        <v>53.51</v>
      </c>
      <c r="CT7" s="38">
        <v>50.24</v>
      </c>
      <c r="CU7" s="38">
        <v>49.68</v>
      </c>
      <c r="CV7" s="38">
        <v>49.27</v>
      </c>
      <c r="CW7" s="38">
        <v>59.64</v>
      </c>
      <c r="CX7" s="38" t="s">
        <v>102</v>
      </c>
      <c r="CY7" s="38">
        <v>88.33</v>
      </c>
      <c r="CZ7" s="38">
        <v>89.11</v>
      </c>
      <c r="DA7" s="38">
        <v>89.86</v>
      </c>
      <c r="DB7" s="38">
        <v>90.24</v>
      </c>
      <c r="DC7" s="38" t="s">
        <v>102</v>
      </c>
      <c r="DD7" s="38">
        <v>83.91</v>
      </c>
      <c r="DE7" s="38">
        <v>84.17</v>
      </c>
      <c r="DF7" s="38">
        <v>83.35</v>
      </c>
      <c r="DG7" s="38">
        <v>83.16</v>
      </c>
      <c r="DH7" s="38">
        <v>95.35</v>
      </c>
      <c r="DI7" s="38" t="s">
        <v>102</v>
      </c>
      <c r="DJ7" s="38">
        <v>3.48</v>
      </c>
      <c r="DK7" s="38">
        <v>6.59</v>
      </c>
      <c r="DL7" s="38">
        <v>9.85</v>
      </c>
      <c r="DM7" s="38">
        <v>12.95</v>
      </c>
      <c r="DN7" s="38" t="s">
        <v>102</v>
      </c>
      <c r="DO7" s="38">
        <v>21.09</v>
      </c>
      <c r="DP7" s="38">
        <v>26.81</v>
      </c>
      <c r="DQ7" s="38">
        <v>26.06</v>
      </c>
      <c r="DR7" s="38">
        <v>24.1</v>
      </c>
      <c r="DS7" s="38">
        <v>38.57</v>
      </c>
      <c r="DT7" s="38" t="s">
        <v>102</v>
      </c>
      <c r="DU7" s="38">
        <v>0</v>
      </c>
      <c r="DV7" s="38">
        <v>0</v>
      </c>
      <c r="DW7" s="38">
        <v>0</v>
      </c>
      <c r="DX7" s="38">
        <v>0</v>
      </c>
      <c r="DY7" s="38" t="s">
        <v>102</v>
      </c>
      <c r="DZ7" s="38">
        <v>0</v>
      </c>
      <c r="EA7" s="38">
        <v>0</v>
      </c>
      <c r="EB7" s="38">
        <v>0</v>
      </c>
      <c r="EC7" s="38">
        <v>0</v>
      </c>
      <c r="ED7" s="38">
        <v>5.9</v>
      </c>
      <c r="EE7" s="38" t="s">
        <v>102</v>
      </c>
      <c r="EF7" s="38">
        <v>0</v>
      </c>
      <c r="EG7" s="38">
        <v>0</v>
      </c>
      <c r="EH7" s="38">
        <v>0</v>
      </c>
      <c r="EI7" s="38">
        <v>0</v>
      </c>
      <c r="EJ7" s="38" t="s">
        <v>102</v>
      </c>
      <c r="EK7" s="38">
        <v>0.15</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