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N:\下水道課\経営戦略\経営比較分析表\【R3.1ｺﾒﾝﾄ入力】R1決算 16中新川（下水道・法適）\"/>
    </mc:Choice>
  </mc:AlternateContent>
  <xr:revisionPtr revIDLastSave="0" documentId="13_ncr:1_{109D21B9-6059-4329-84F8-3ADA89199E7A}" xr6:coauthVersionLast="36" xr6:coauthVersionMax="36" xr10:uidLastSave="{00000000-0000-0000-0000-000000000000}"/>
  <workbookProtection workbookAlgorithmName="SHA-512" workbookHashValue="Ph9XScRd0hDwcGrSKI3mEbW0Is/IjIX8oRrhDHuvaJsT4bzuom9SI3+rCTo9ndRYUlvy4JqcZgchoYhTTXoOSA==" workbookSaltValue="lM1x11dbifr50aNvT6qRng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L8" i="4" s="1"/>
  <c r="R6" i="5"/>
  <c r="Q6" i="5"/>
  <c r="P6" i="5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<sst xmlns="http://schemas.openxmlformats.org/spreadsheetml/2006/main" count="260" uniqueCount="117">
  <si>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</si>
  <si>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</si>
  <si>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</si>
  <si>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</si>
  <si>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</si>
  <si>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</si>
  <si>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</si>
  <si>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</si>
  <si>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</si>
  <si>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</si>
  <si>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</si>
  <si>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</si>
  <si>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</si>
  <si>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</si>
  <si>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</si>
  <si>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</si>
  <si>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</si>
  <si>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</si>
  <si>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</si>
  <si>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</si>
  <si>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</si>
  <si>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</si>
  <si>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</si>
  <si>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</si>
  <si>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</si>
  <si>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</si>
  <si>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</si>
  <si>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</si>
  <si>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</si>
  <si>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</si>
  <si>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</si>
  <si>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</si>
  <si>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</si>
  <si>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</si>
  <si>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</si>
  <si>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</si>
  <si>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</si>
  <si>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</si>
  <si>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</si>
  <si>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</si>
  <si>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</si>
  <si>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</si>
  <si>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</si>
  <si>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</si>
  <si>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</si>
  <si>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</si>
  <si>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</si>
  <si>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</si>
  <si>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</si>
  <si>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</si>
  <si>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</si>
  <si>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</si>
  <si>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</si>
  <si>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</si>
  <si>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</si>
  <si>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</si>
  <si>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</si>
  <si>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</si>
  <si>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</si>
  <si>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</si>
  <si>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</si>
  <si>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</si>
  <si>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</si>
  <si>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</si>
  <si>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</si>
  <si>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</si>
  <si>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</si>
  <si>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</si>
  <si>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</si>
  <si>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</si>
  <si>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</si>
  <si>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</si>
  <si>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</si>
  <si>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</si>
  <si>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</si>
  <si>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</si>
  <si>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</si>
  <si>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</si>
  <si>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</si>
  <si>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</si>
  <si>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</si>
  <si>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</si>
  <si>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</si>
  <si>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</si>
  <si>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</si>
  <si>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</si>
  <si>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</si>
  <si>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</si>
  <si>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</si>
  <si>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</si>
  <si>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</si>
  <si>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</si>
  <si>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</si>
  <si>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</si>
  <si>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</si>
  <si>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</si>
  <si>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中新川広域行政事務組合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</si>
  <si>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</si>
  <si>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</si>
  <si>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</si>
  <si>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</si>
  <si>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</si>
  <si>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</si>
  <si>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</si>
  <si>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</si>
  <si>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</si>
  <si>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</si>
  <si>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</si>
  <si>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</si>
  <si>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</si>
  <si>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</si>
  <si>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</si>
  <si>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</si>
  <si>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</si>
  <si>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本事業は、Ｈ２８から法適用したため、Ｈ２７以前のデータは表されていない。①経常収支比率は前年度比５ポイント減の約１２２％となったが、類似団体と比較すると高い値となった。公共の処理場へ接続しており、処理場建設費の企業債利息が無いため、経常費用が抑えられている。②純損失が無く、累積欠損金が生じなかった。③流動比率は前年度比１２ポイント増の約１５７％となり、類似団体と比較すると高い値となった。処理場建設費の企業債は公共で借入れているため、流動負債が抑えられている。④企業債残高対事業規模比率は、類似団体と比較すると低めであるが、管渠整備で地方債現在高が増え続けているため、料金収入が追い付くよう努力する必要がある。⑤経費回収率は１００％と類似団体と比較すると高い値となった。処理場建設費の資本費が無いため、汚水処理費が抑えられている。⑥汚水処理原価は約１６１円となり、類似団体と比較すると低い。公共の処理場へ接続しているため、汚水処理費が抑えられている。⑦公共の処理場へ接続しているため、数値がない。⑧水洗化率は前年度比２ポイント増の約８１％となった。水洗化率は増加傾向である。処理人口が毎年増えているが、それ以上に水洗化人口が増加している。</t>
    <phoneticPr fontId="4"/>
  </si>
  <si>
    <t>①前年度比２ポイント増の約８％となったが、類似団体と比較すると低い値となった。特環の管渠整備が継続中で、法定耐用年数に近い資産が少ない。②③管渠については、標準耐用年数が経過するＲ３２（2050年）以降に、事業費を平準化させて老朽化対策を実施する計画である。</t>
    <phoneticPr fontId="4"/>
  </si>
  <si>
    <t>経営戦略をH２８に策定しており、５年毎の見直しを予定している。H２８から公営企業会計を適用した。経営状況を議会及び住民に公表し、管理費の経費削減を図った上で、Ｒ１に料金改定を行った。当組合は２町１村の組合であり、構成町村である上市町及び立山町では、特環及び農集の処理場を有しており、人口減による処理水量の減に合わせ、施設の効率的な運用を図るため、各処理区の統廃合を行う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</si>
</sst>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B-4C58-8923-C165114C9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B-4C58-8923-C165114C9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6-4C3F-A9B7-7D1C35088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6-4C3F-A9B7-7D1C35088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76.510000000000005</c:v>
                </c:pt>
                <c:pt idx="2">
                  <c:v>77.569999999999993</c:v>
                </c:pt>
                <c:pt idx="3">
                  <c:v>79.040000000000006</c:v>
                </c:pt>
                <c:pt idx="4">
                  <c:v>80.72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3-4B0A-AFB7-864E4B510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3-4B0A-AFB7-864E4B510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119.57</c:v>
                </c:pt>
                <c:pt idx="2">
                  <c:v>114.33</c:v>
                </c:pt>
                <c:pt idx="3">
                  <c:v>126.72</c:v>
                </c:pt>
                <c:pt idx="4">
                  <c:v>121.94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E-4D47-AD67-97CC92A2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100.85</c:v>
                </c:pt>
                <c:pt idx="2">
                  <c:v>102.13</c:v>
                </c:pt>
                <c:pt idx="3">
                  <c:v>101.72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E-4D47-AD67-97CC92A2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2.1800000000000002</c:v>
                </c:pt>
                <c:pt idx="2">
                  <c:v>4.26</c:v>
                </c:pt>
                <c:pt idx="3">
                  <c:v>6.3</c:v>
                </c:pt>
                <c:pt idx="4">
                  <c:v>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E-4C09-9C4B-43E2CDE93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22.77</c:v>
                </c:pt>
                <c:pt idx="2">
                  <c:v>23.93</c:v>
                </c:pt>
                <c:pt idx="3">
                  <c:v>24.68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E-4C09-9C4B-43E2CDE93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B-4E43-B4EA-395F7D34F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 formatCode="#,##0.00;&quot;△&quot;#,##0.00;&quot;-&quot;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B-4E43-B4EA-395F7D34F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4-4DBC-B9AA-C126BA916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110.77</c:v>
                </c:pt>
                <c:pt idx="2">
                  <c:v>109.51</c:v>
                </c:pt>
                <c:pt idx="3">
                  <c:v>112.88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4-4DBC-B9AA-C126BA916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102.74</c:v>
                </c:pt>
                <c:pt idx="2">
                  <c:v>125.41</c:v>
                </c:pt>
                <c:pt idx="3">
                  <c:v>144.59</c:v>
                </c:pt>
                <c:pt idx="4">
                  <c:v>156.94999999999999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9-4F1B-A927-8B97D538E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46.78</c:v>
                </c:pt>
                <c:pt idx="2">
                  <c:v>47.44</c:v>
                </c:pt>
                <c:pt idx="3">
                  <c:v>49.18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9-4F1B-A927-8B97D538E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4141.99</c:v>
                </c:pt>
                <c:pt idx="2">
                  <c:v>4092.82</c:v>
                </c:pt>
                <c:pt idx="3">
                  <c:v>4148.47</c:v>
                </c:pt>
                <c:pt idx="4">
                  <c:v>1031.48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8-44E3-B0B5-D079387EE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8-44E3-B0B5-D079387EE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111.25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1-46E6-B3DE-61A5D594C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1-46E6-B3DE-61A5D594C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137.84</c:v>
                </c:pt>
                <c:pt idx="2">
                  <c:v>153.76</c:v>
                </c:pt>
                <c:pt idx="3">
                  <c:v>153.72</c:v>
                </c:pt>
                <c:pt idx="4">
                  <c:v>161.19999999999999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2-4456-85E6-2C66D9CD7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2-4456-85E6-2C66D9CD7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37" zoomScaleNormal="100" workbookViewId="0">
      <selection activeCell="BI69" sqref="BI6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富山県　中新川広域行政事務組合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 t="str">
        <f>データ!S6</f>
        <v>-</v>
      </c>
      <c r="AM8" s="69"/>
      <c r="AN8" s="69"/>
      <c r="AO8" s="69"/>
      <c r="AP8" s="69"/>
      <c r="AQ8" s="69"/>
      <c r="AR8" s="69"/>
      <c r="AS8" s="69"/>
      <c r="AT8" s="68" t="str">
        <f>データ!T6</f>
        <v>-</v>
      </c>
      <c r="AU8" s="68"/>
      <c r="AV8" s="68"/>
      <c r="AW8" s="68"/>
      <c r="AX8" s="68"/>
      <c r="AY8" s="68"/>
      <c r="AZ8" s="68"/>
      <c r="BA8" s="68"/>
      <c r="BB8" s="68" t="str">
        <f>データ!U6</f>
        <v>-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44.59</v>
      </c>
      <c r="J10" s="68"/>
      <c r="K10" s="68"/>
      <c r="L10" s="68"/>
      <c r="M10" s="68"/>
      <c r="N10" s="68"/>
      <c r="O10" s="68"/>
      <c r="P10" s="68">
        <f>データ!P6</f>
        <v>26.11</v>
      </c>
      <c r="Q10" s="68"/>
      <c r="R10" s="68"/>
      <c r="S10" s="68"/>
      <c r="T10" s="68"/>
      <c r="U10" s="68"/>
      <c r="V10" s="68"/>
      <c r="W10" s="68">
        <f>データ!Q6</f>
        <v>93.42</v>
      </c>
      <c r="X10" s="68"/>
      <c r="Y10" s="68"/>
      <c r="Z10" s="68"/>
      <c r="AA10" s="68"/>
      <c r="AB10" s="68"/>
      <c r="AC10" s="68"/>
      <c r="AD10" s="69">
        <f>データ!R6</f>
        <v>3740</v>
      </c>
      <c r="AE10" s="69"/>
      <c r="AF10" s="69"/>
      <c r="AG10" s="69"/>
      <c r="AH10" s="69"/>
      <c r="AI10" s="69"/>
      <c r="AJ10" s="69"/>
      <c r="AK10" s="2"/>
      <c r="AL10" s="69">
        <f>データ!V6</f>
        <v>12818</v>
      </c>
      <c r="AM10" s="69"/>
      <c r="AN10" s="69"/>
      <c r="AO10" s="69"/>
      <c r="AP10" s="69"/>
      <c r="AQ10" s="69"/>
      <c r="AR10" s="69"/>
      <c r="AS10" s="69"/>
      <c r="AT10" s="68">
        <f>データ!W6</f>
        <v>4.5599999999999996</v>
      </c>
      <c r="AU10" s="68"/>
      <c r="AV10" s="68"/>
      <c r="AW10" s="68"/>
      <c r="AX10" s="68"/>
      <c r="AY10" s="68"/>
      <c r="AZ10" s="68"/>
      <c r="BA10" s="68"/>
      <c r="BB10" s="68">
        <f>データ!X6</f>
        <v>2810.96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8uUO/eUjkcuuD0mdLx1OGMDk3UOLrfXl1HVTNjOnzHflfhbAVJw3xvXL8SGLDDoaPLl/zqGjHYQtzukEjuMKxg==" saltValue="h0Vup5GsOFYWkpgxxw0wW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169048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富山県　中新川広域行政事務組合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44.59</v>
      </c>
      <c r="P6" s="34">
        <f t="shared" si="3"/>
        <v>26.11</v>
      </c>
      <c r="Q6" s="34">
        <f t="shared" si="3"/>
        <v>93.42</v>
      </c>
      <c r="R6" s="34">
        <f t="shared" si="3"/>
        <v>3740</v>
      </c>
      <c r="S6" s="34" t="str">
        <f t="shared" si="3"/>
        <v>-</v>
      </c>
      <c r="T6" s="34" t="str">
        <f t="shared" si="3"/>
        <v>-</v>
      </c>
      <c r="U6" s="34" t="str">
        <f t="shared" si="3"/>
        <v>-</v>
      </c>
      <c r="V6" s="34">
        <f t="shared" si="3"/>
        <v>12818</v>
      </c>
      <c r="W6" s="34">
        <f t="shared" si="3"/>
        <v>4.5599999999999996</v>
      </c>
      <c r="X6" s="34">
        <f t="shared" si="3"/>
        <v>2810.96</v>
      </c>
      <c r="Y6" s="35" t="str">
        <f>IF(Y7="",NA(),Y7)</f>
        <v>-</v>
      </c>
      <c r="Z6" s="35">
        <f t="shared" ref="Z6:AH6" si="4">IF(Z7="",NA(),Z7)</f>
        <v>119.57</v>
      </c>
      <c r="AA6" s="35">
        <f t="shared" si="4"/>
        <v>114.33</v>
      </c>
      <c r="AB6" s="35">
        <f t="shared" si="4"/>
        <v>126.72</v>
      </c>
      <c r="AC6" s="35">
        <f t="shared" si="4"/>
        <v>121.94</v>
      </c>
      <c r="AD6" s="35" t="str">
        <f t="shared" si="4"/>
        <v>-</v>
      </c>
      <c r="AE6" s="35">
        <f t="shared" si="4"/>
        <v>100.85</v>
      </c>
      <c r="AF6" s="35">
        <f t="shared" si="4"/>
        <v>102.13</v>
      </c>
      <c r="AG6" s="35">
        <f t="shared" si="4"/>
        <v>101.72</v>
      </c>
      <c r="AH6" s="35">
        <f t="shared" si="4"/>
        <v>102.73</v>
      </c>
      <c r="AI6" s="34" t="str">
        <f>IF(AI7="","",IF(AI7="-","【-】","【"&amp;SUBSTITUTE(TEXT(AI7,"#,##0.00"),"-","△")&amp;"】"))</f>
        <v>【102.87】</v>
      </c>
      <c r="AJ6" s="35" t="str">
        <f>IF(AJ7="",NA(),AJ7)</f>
        <v>-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>
        <f t="shared" si="5"/>
        <v>110.77</v>
      </c>
      <c r="AQ6" s="35">
        <f t="shared" si="5"/>
        <v>109.51</v>
      </c>
      <c r="AR6" s="35">
        <f t="shared" si="5"/>
        <v>112.88</v>
      </c>
      <c r="AS6" s="35">
        <f t="shared" si="5"/>
        <v>94.97</v>
      </c>
      <c r="AT6" s="34" t="str">
        <f>IF(AT7="","",IF(AT7="-","【-】","【"&amp;SUBSTITUTE(TEXT(AT7,"#,##0.00"),"-","△")&amp;"】"))</f>
        <v>【76.63】</v>
      </c>
      <c r="AU6" s="35" t="str">
        <f>IF(AU7="",NA(),AU7)</f>
        <v>-</v>
      </c>
      <c r="AV6" s="35">
        <f t="shared" ref="AV6:BD6" si="6">IF(AV7="",NA(),AV7)</f>
        <v>102.74</v>
      </c>
      <c r="AW6" s="35">
        <f t="shared" si="6"/>
        <v>125.41</v>
      </c>
      <c r="AX6" s="35">
        <f t="shared" si="6"/>
        <v>144.59</v>
      </c>
      <c r="AY6" s="35">
        <f t="shared" si="6"/>
        <v>156.94999999999999</v>
      </c>
      <c r="AZ6" s="35" t="str">
        <f t="shared" si="6"/>
        <v>-</v>
      </c>
      <c r="BA6" s="35">
        <f t="shared" si="6"/>
        <v>46.78</v>
      </c>
      <c r="BB6" s="35">
        <f t="shared" si="6"/>
        <v>47.44</v>
      </c>
      <c r="BC6" s="35">
        <f t="shared" si="6"/>
        <v>49.18</v>
      </c>
      <c r="BD6" s="35">
        <f t="shared" si="6"/>
        <v>47.72</v>
      </c>
      <c r="BE6" s="34" t="str">
        <f>IF(BE7="","",IF(BE7="-","【-】","【"&amp;SUBSTITUTE(TEXT(BE7,"#,##0.00"),"-","△")&amp;"】"))</f>
        <v>【49.61】</v>
      </c>
      <c r="BF6" s="35" t="str">
        <f>IF(BF7="",NA(),BF7)</f>
        <v>-</v>
      </c>
      <c r="BG6" s="35">
        <f t="shared" ref="BG6:BO6" si="7">IF(BG7="",NA(),BG7)</f>
        <v>4141.99</v>
      </c>
      <c r="BH6" s="35">
        <f t="shared" si="7"/>
        <v>4092.82</v>
      </c>
      <c r="BI6" s="35">
        <f t="shared" si="7"/>
        <v>4148.47</v>
      </c>
      <c r="BJ6" s="35">
        <f t="shared" si="7"/>
        <v>1031.48</v>
      </c>
      <c r="BK6" s="35" t="str">
        <f t="shared" si="7"/>
        <v>-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 t="str">
        <f>IF(BQ7="",NA(),BQ7)</f>
        <v>-</v>
      </c>
      <c r="BR6" s="35">
        <f t="shared" ref="BR6:BZ6" si="8">IF(BR7="",NA(),BR7)</f>
        <v>111.25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 t="str">
        <f t="shared" si="8"/>
        <v>-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 t="str">
        <f>IF(CB7="",NA(),CB7)</f>
        <v>-</v>
      </c>
      <c r="CC6" s="35">
        <f t="shared" ref="CC6:CK6" si="9">IF(CC7="",NA(),CC7)</f>
        <v>137.84</v>
      </c>
      <c r="CD6" s="35">
        <f t="shared" si="9"/>
        <v>153.76</v>
      </c>
      <c r="CE6" s="35">
        <f t="shared" si="9"/>
        <v>153.72</v>
      </c>
      <c r="CF6" s="35">
        <f t="shared" si="9"/>
        <v>161.19999999999999</v>
      </c>
      <c r="CG6" s="35" t="str">
        <f t="shared" si="9"/>
        <v>-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 t="str">
        <f>IF(CX7="",NA(),CX7)</f>
        <v>-</v>
      </c>
      <c r="CY6" s="35">
        <f t="shared" ref="CY6:DG6" si="11">IF(CY7="",NA(),CY7)</f>
        <v>76.510000000000005</v>
      </c>
      <c r="CZ6" s="35">
        <f t="shared" si="11"/>
        <v>77.569999999999993</v>
      </c>
      <c r="DA6" s="35">
        <f t="shared" si="11"/>
        <v>79.040000000000006</v>
      </c>
      <c r="DB6" s="35">
        <f t="shared" si="11"/>
        <v>80.72</v>
      </c>
      <c r="DC6" s="35" t="str">
        <f t="shared" si="11"/>
        <v>-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5" t="str">
        <f>IF(DI7="",NA(),DI7)</f>
        <v>-</v>
      </c>
      <c r="DJ6" s="35">
        <f t="shared" ref="DJ6:DR6" si="12">IF(DJ7="",NA(),DJ7)</f>
        <v>2.1800000000000002</v>
      </c>
      <c r="DK6" s="35">
        <f t="shared" si="12"/>
        <v>4.26</v>
      </c>
      <c r="DL6" s="35">
        <f t="shared" si="12"/>
        <v>6.3</v>
      </c>
      <c r="DM6" s="35">
        <f t="shared" si="12"/>
        <v>8.25</v>
      </c>
      <c r="DN6" s="35" t="str">
        <f t="shared" si="12"/>
        <v>-</v>
      </c>
      <c r="DO6" s="35">
        <f t="shared" si="12"/>
        <v>22.77</v>
      </c>
      <c r="DP6" s="35">
        <f t="shared" si="12"/>
        <v>23.93</v>
      </c>
      <c r="DQ6" s="35">
        <f t="shared" si="12"/>
        <v>24.68</v>
      </c>
      <c r="DR6" s="35">
        <f t="shared" si="12"/>
        <v>24.68</v>
      </c>
      <c r="DS6" s="34" t="str">
        <f>IF(DS7="","",IF(DS7="-","【-】","【"&amp;SUBSTITUTE(TEXT(DS7,"#,##0.00"),"-","△")&amp;"】"))</f>
        <v>【25.37】</v>
      </c>
      <c r="DT6" s="35" t="str">
        <f>IF(DT7="",NA(),DT7)</f>
        <v>-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4">
        <f t="shared" si="13"/>
        <v>0</v>
      </c>
      <c r="EA6" s="34">
        <f t="shared" si="13"/>
        <v>0</v>
      </c>
      <c r="EB6" s="35">
        <f t="shared" si="13"/>
        <v>0.01</v>
      </c>
      <c r="EC6" s="35">
        <f t="shared" si="13"/>
        <v>8.6199999999999992</v>
      </c>
      <c r="ED6" s="34" t="str">
        <f>IF(ED7="","",IF(ED7="-","【-】","【"&amp;SUBSTITUTE(TEXT(ED7,"#,##0.00"),"-","△")&amp;"】"))</f>
        <v>【6.20】</v>
      </c>
      <c r="EE6" s="35" t="str">
        <f>IF(EE7="",NA(),EE7)</f>
        <v>-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169048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44.59</v>
      </c>
      <c r="P7" s="38">
        <v>26.11</v>
      </c>
      <c r="Q7" s="38">
        <v>93.42</v>
      </c>
      <c r="R7" s="38">
        <v>3740</v>
      </c>
      <c r="S7" s="38" t="s">
        <v>102</v>
      </c>
      <c r="T7" s="38" t="s">
        <v>102</v>
      </c>
      <c r="U7" s="38" t="s">
        <v>102</v>
      </c>
      <c r="V7" s="38">
        <v>12818</v>
      </c>
      <c r="W7" s="38">
        <v>4.5599999999999996</v>
      </c>
      <c r="X7" s="38">
        <v>2810.96</v>
      </c>
      <c r="Y7" s="38" t="s">
        <v>102</v>
      </c>
      <c r="Z7" s="38">
        <v>119.57</v>
      </c>
      <c r="AA7" s="38">
        <v>114.33</v>
      </c>
      <c r="AB7" s="38">
        <v>126.72</v>
      </c>
      <c r="AC7" s="38">
        <v>121.94</v>
      </c>
      <c r="AD7" s="38" t="s">
        <v>102</v>
      </c>
      <c r="AE7" s="38">
        <v>100.85</v>
      </c>
      <c r="AF7" s="38">
        <v>102.13</v>
      </c>
      <c r="AG7" s="38">
        <v>101.72</v>
      </c>
      <c r="AH7" s="38">
        <v>102.73</v>
      </c>
      <c r="AI7" s="38">
        <v>102.87</v>
      </c>
      <c r="AJ7" s="38" t="s">
        <v>102</v>
      </c>
      <c r="AK7" s="38">
        <v>0</v>
      </c>
      <c r="AL7" s="38">
        <v>0</v>
      </c>
      <c r="AM7" s="38">
        <v>0</v>
      </c>
      <c r="AN7" s="38">
        <v>0</v>
      </c>
      <c r="AO7" s="38" t="s">
        <v>102</v>
      </c>
      <c r="AP7" s="38">
        <v>110.77</v>
      </c>
      <c r="AQ7" s="38">
        <v>109.51</v>
      </c>
      <c r="AR7" s="38">
        <v>112.88</v>
      </c>
      <c r="AS7" s="38">
        <v>94.97</v>
      </c>
      <c r="AT7" s="38">
        <v>76.63</v>
      </c>
      <c r="AU7" s="38" t="s">
        <v>102</v>
      </c>
      <c r="AV7" s="38">
        <v>102.74</v>
      </c>
      <c r="AW7" s="38">
        <v>125.41</v>
      </c>
      <c r="AX7" s="38">
        <v>144.59</v>
      </c>
      <c r="AY7" s="38">
        <v>156.94999999999999</v>
      </c>
      <c r="AZ7" s="38" t="s">
        <v>102</v>
      </c>
      <c r="BA7" s="38">
        <v>46.78</v>
      </c>
      <c r="BB7" s="38">
        <v>47.44</v>
      </c>
      <c r="BC7" s="38">
        <v>49.18</v>
      </c>
      <c r="BD7" s="38">
        <v>47.72</v>
      </c>
      <c r="BE7" s="38">
        <v>49.61</v>
      </c>
      <c r="BF7" s="38" t="s">
        <v>102</v>
      </c>
      <c r="BG7" s="38">
        <v>4141.99</v>
      </c>
      <c r="BH7" s="38">
        <v>4092.82</v>
      </c>
      <c r="BI7" s="38">
        <v>4148.47</v>
      </c>
      <c r="BJ7" s="38">
        <v>1031.48</v>
      </c>
      <c r="BK7" s="38" t="s">
        <v>102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 t="s">
        <v>102</v>
      </c>
      <c r="BR7" s="38">
        <v>111.25</v>
      </c>
      <c r="BS7" s="38">
        <v>100</v>
      </c>
      <c r="BT7" s="38">
        <v>100</v>
      </c>
      <c r="BU7" s="38">
        <v>100</v>
      </c>
      <c r="BV7" s="38" t="s">
        <v>102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 t="s">
        <v>102</v>
      </c>
      <c r="CC7" s="38">
        <v>137.84</v>
      </c>
      <c r="CD7" s="38">
        <v>153.76</v>
      </c>
      <c r="CE7" s="38">
        <v>153.72</v>
      </c>
      <c r="CF7" s="38">
        <v>161.19999999999999</v>
      </c>
      <c r="CG7" s="38" t="s">
        <v>102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 t="s">
        <v>102</v>
      </c>
      <c r="CY7" s="38">
        <v>76.510000000000005</v>
      </c>
      <c r="CZ7" s="38">
        <v>77.569999999999993</v>
      </c>
      <c r="DA7" s="38">
        <v>79.040000000000006</v>
      </c>
      <c r="DB7" s="38">
        <v>80.72</v>
      </c>
      <c r="DC7" s="38" t="s">
        <v>102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 t="s">
        <v>102</v>
      </c>
      <c r="DJ7" s="38">
        <v>2.1800000000000002</v>
      </c>
      <c r="DK7" s="38">
        <v>4.26</v>
      </c>
      <c r="DL7" s="38">
        <v>6.3</v>
      </c>
      <c r="DM7" s="38">
        <v>8.25</v>
      </c>
      <c r="DN7" s="38" t="s">
        <v>102</v>
      </c>
      <c r="DO7" s="38">
        <v>22.77</v>
      </c>
      <c r="DP7" s="38">
        <v>23.93</v>
      </c>
      <c r="DQ7" s="38">
        <v>24.68</v>
      </c>
      <c r="DR7" s="38">
        <v>24.68</v>
      </c>
      <c r="DS7" s="38">
        <v>25.37</v>
      </c>
      <c r="DT7" s="38" t="s">
        <v>102</v>
      </c>
      <c r="DU7" s="38">
        <v>0</v>
      </c>
      <c r="DV7" s="38">
        <v>0</v>
      </c>
      <c r="DW7" s="38">
        <v>0</v>
      </c>
      <c r="DX7" s="38">
        <v>0</v>
      </c>
      <c r="DY7" s="38" t="s">
        <v>102</v>
      </c>
      <c r="DZ7" s="38">
        <v>0</v>
      </c>
      <c r="EA7" s="38">
        <v>0</v>
      </c>
      <c r="EB7" s="38">
        <v>0.01</v>
      </c>
      <c r="EC7" s="38">
        <v>8.6199999999999992</v>
      </c>
      <c r="ED7" s="38">
        <v>6.2</v>
      </c>
      <c r="EE7" s="38" t="s">
        <v>102</v>
      </c>
      <c r="EF7" s="38">
        <v>0</v>
      </c>
      <c r="EG7" s="38">
        <v>0</v>
      </c>
      <c r="EH7" s="38">
        <v>0</v>
      </c>
      <c r="EI7" s="38">
        <v>0</v>
      </c>
      <c r="EJ7" s="38" t="s">
        <v>102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