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0170050上下水道業務課\004下水\002下水道財務\001下水道財務全般\011経営比較分析表【5】\令和02年度決算分\"/>
    </mc:Choice>
  </mc:AlternateContent>
  <workbookProtection workbookAlgorithmName="SHA-512" workbookHashValue="f/clPJ9U71k1huKsfgPaVxMVhMmImKoXI3KDH7bwtIfZMfmzQyPCfxdysbMhLmtEUG4nM/onLRceXl6ueA12eA==" workbookSaltValue="ZD65OyS5Y7FfwndxgaaZM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<sst xmlns="http://schemas.openxmlformats.org/spreadsheetml/2006/main" count="231" uniqueCount="116">
  <si>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</si>
  <si>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</si>
  <si>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</si>
  <si>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</si>
  <si>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</si>
  <si>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</si>
  <si>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</si>
  <si>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</si>
  <si>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</si>
  <si>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</si>
  <si>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</si>
  <si>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</si>
  <si>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</si>
  <si>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</si>
  <si>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</si>
  <si>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</si>
  <si>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</si>
  <si>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</si>
  <si>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</si>
  <si>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</si>
  <si>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</si>
  <si>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</si>
  <si>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</si>
  <si>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</si>
  <si>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</si>
  <si>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</si>
  <si>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</si>
  <si>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</si>
  <si>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</si>
  <si>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</si>
  <si>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</si>
  <si>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</si>
  <si>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</si>
  <si>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</si>
  <si>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</si>
  <si>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</si>
  <si>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</si>
  <si>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</si>
  <si>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</si>
  <si>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</si>
  <si>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</si>
  <si>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</si>
  <si>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</si>
  <si>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</si>
  <si>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</si>
  <si>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</si>
  <si>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</si>
  <si>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</si>
  <si>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</si>
  <si>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</si>
  <si>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</si>
  <si>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</si>
  <si>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</si>
  <si>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</si>
  <si>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</si>
  <si>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</si>
  <si>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</si>
  <si>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</si>
  <si>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</si>
  <si>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</si>
  <si>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</si>
  <si>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</si>
  <si>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</si>
  <si>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</si>
  <si>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</si>
  <si>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</si>
  <si>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</si>
  <si>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</si>
  <si>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</si>
  <si>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</si>
  <si>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</si>
  <si>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</si>
  <si>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</si>
  <si>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</si>
  <si>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</si>
  <si>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</si>
  <si>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</si>
  <si>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</si>
  <si>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</si>
  <si>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</si>
  <si>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</si>
  <si>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</si>
  <si>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</si>
  <si>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</si>
  <si>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</si>
  <si>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</si>
  <si>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</si>
  <si>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</si>
  <si>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</si>
  <si>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</si>
  <si>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</si>
  <si>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</si>
  <si>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</si>
  <si>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</si>
  <si>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</si>
  <si>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</si>
  <si>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</si>
  <si>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</si>
  <si>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</si>
  <si>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</si>
  <si>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</si>
  <si>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</si>
  <si>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</si>
  <si>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</si>
  <si>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</si>
  <si>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</si>
  <si>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</si>
  <si>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</si>
  <si>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</si>
  <si>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</si>
  <si>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</si>
  <si>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</si>
  <si>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</si>
  <si>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・有形固定資産減価償却率は前年度よりも増加しており、老朽化が進行している。今後耐用年数を迎える資産が多く、計画的に更新投資を行う必要がある。
・管渠老朽化率はほぼ横ばいである。これは事業開始前に構築した管渠の多くが前年度に耐用年数を迎えたことが理由である。今後はストックマネジメント計画に基づき、計画的に改築・更新を進めていく必要がある。
・管渠改善率は減少している。事業開始前に構築した管渠の多くが耐用年数を迎えているため、更新の規模を増加する必要がある。</t>
    <rPh sb="1" eb="3">
      <t>ユウケイ</t>
    </rPh>
    <rPh sb="3" eb="5">
      <t>コテイ</t>
    </rPh>
    <rPh sb="5" eb="7">
      <t>シサン</t>
    </rPh>
    <rPh sb="7" eb="9">
      <t>ゲンカ</t>
    </rPh>
    <rPh sb="9" eb="11">
      <t>ショウキャク</t>
    </rPh>
    <rPh sb="11" eb="12">
      <t>リツ</t>
    </rPh>
    <rPh sb="13" eb="16">
      <t>ゼンネンド</t>
    </rPh>
    <rPh sb="19" eb="21">
      <t>ゾウカ</t>
    </rPh>
    <rPh sb="26" eb="29">
      <t>ロウキュウカ</t>
    </rPh>
    <rPh sb="30" eb="32">
      <t>シンコウ</t>
    </rPh>
    <rPh sb="37" eb="39">
      <t>コンゴ</t>
    </rPh>
    <rPh sb="39" eb="41">
      <t>タイヨウ</t>
    </rPh>
    <rPh sb="41" eb="43">
      <t>ネンスウ</t>
    </rPh>
    <rPh sb="44" eb="45">
      <t>ムカ</t>
    </rPh>
    <rPh sb="47" eb="49">
      <t>シサン</t>
    </rPh>
    <rPh sb="50" eb="51">
      <t>オオ</t>
    </rPh>
    <rPh sb="53" eb="56">
      <t>ケイカクテキ</t>
    </rPh>
    <rPh sb="57" eb="59">
      <t>コウシン</t>
    </rPh>
    <rPh sb="59" eb="61">
      <t>トウシ</t>
    </rPh>
    <rPh sb="62" eb="63">
      <t>オコナ</t>
    </rPh>
    <rPh sb="64" eb="66">
      <t>ヒツヨウ</t>
    </rPh>
    <rPh sb="72" eb="74">
      <t>カンキョ</t>
    </rPh>
    <rPh sb="74" eb="77">
      <t>ロウキュウカ</t>
    </rPh>
    <rPh sb="77" eb="78">
      <t>リツ</t>
    </rPh>
    <rPh sb="81" eb="82">
      <t>ヨコ</t>
    </rPh>
    <rPh sb="91" eb="93">
      <t>ジギョウ</t>
    </rPh>
    <rPh sb="93" eb="95">
      <t>カイシ</t>
    </rPh>
    <rPh sb="95" eb="96">
      <t>マエ</t>
    </rPh>
    <rPh sb="97" eb="99">
      <t>コウチク</t>
    </rPh>
    <rPh sb="101" eb="103">
      <t>カンキョ</t>
    </rPh>
    <rPh sb="104" eb="105">
      <t>オオ</t>
    </rPh>
    <rPh sb="107" eb="110">
      <t>ゼンネンド</t>
    </rPh>
    <rPh sb="111" eb="113">
      <t>タイヨウ</t>
    </rPh>
    <rPh sb="113" eb="115">
      <t>ネンスウ</t>
    </rPh>
    <rPh sb="116" eb="117">
      <t>ムカ</t>
    </rPh>
    <rPh sb="122" eb="124">
      <t>リユウ</t>
    </rPh>
    <rPh sb="128" eb="130">
      <t>コンゴ</t>
    </rPh>
    <rPh sb="141" eb="143">
      <t>ケイカク</t>
    </rPh>
    <rPh sb="144" eb="145">
      <t>モト</t>
    </rPh>
    <rPh sb="148" eb="151">
      <t>ケイカクテキ</t>
    </rPh>
    <rPh sb="152" eb="154">
      <t>カイチク</t>
    </rPh>
    <rPh sb="155" eb="157">
      <t>コウシン</t>
    </rPh>
    <rPh sb="158" eb="159">
      <t>スス</t>
    </rPh>
    <rPh sb="163" eb="165">
      <t>ヒツヨウ</t>
    </rPh>
    <rPh sb="171" eb="173">
      <t>カンキョ</t>
    </rPh>
    <rPh sb="173" eb="175">
      <t>カイゼン</t>
    </rPh>
    <rPh sb="175" eb="176">
      <t>リツ</t>
    </rPh>
    <rPh sb="177" eb="179">
      <t>ゲンショウ</t>
    </rPh>
    <rPh sb="184" eb="186">
      <t>ジギョウ</t>
    </rPh>
    <rPh sb="186" eb="189">
      <t>カイシマエ</t>
    </rPh>
    <rPh sb="190" eb="192">
      <t>コウチク</t>
    </rPh>
    <rPh sb="194" eb="196">
      <t>カンキョ</t>
    </rPh>
    <rPh sb="197" eb="198">
      <t>オオ</t>
    </rPh>
    <rPh sb="200" eb="202">
      <t>タイヨウ</t>
    </rPh>
    <rPh sb="202" eb="204">
      <t>ネンスウ</t>
    </rPh>
    <rPh sb="205" eb="206">
      <t>ムカ</t>
    </rPh>
    <rPh sb="213" eb="215">
      <t>コウシン</t>
    </rPh>
    <rPh sb="216" eb="218">
      <t>キボ</t>
    </rPh>
    <rPh sb="219" eb="221">
      <t>ゾウカ</t>
    </rPh>
    <rPh sb="223" eb="225">
      <t>ヒツヨウ</t>
    </rPh>
    <phoneticPr fontId="15"/>
  </si>
  <si>
    <t>・現状は利益を計上し、資金収支も図れているが、今後は人口減少や節水意識の向上等により、使用料収入の増加は見込めない。浄化槽や汲み取り世帯に対して地道に接続促進を進め、使用料収入の確保に努めることが必要である。
・不明水が多いため、有収率が低い。更新投資を進めることで有収率を向上させることが求められる。
・経営戦略の策定状況（策定済）</t>
    <rPh sb="153" eb="155">
      <t>ケイエイ</t>
    </rPh>
    <rPh sb="155" eb="157">
      <t>センリャク</t>
    </rPh>
    <rPh sb="158" eb="160">
      <t>サクテイ</t>
    </rPh>
    <rPh sb="160" eb="162">
      <t>ジョウキョウ</t>
    </rPh>
    <rPh sb="163" eb="165">
      <t>サクテイ</t>
    </rPh>
    <rPh sb="165" eb="166">
      <t>ス</t>
    </rPh>
    <phoneticPr fontId="15"/>
  </si>
  <si>
    <t xml:space="preserve">・経常収支比率は100%以上となっているが、今後は老朽した管の更新投資の増加により、減価償却費の大幅な増額が見込まれており悪化することが考えられる。
・累積欠損金比率については、累積欠損金が生じていないためゼロである。
・流動比率は100パーセントを下回っているが、1年以内に償還すべき企業債償還金の原資は、翌年度の収入で賄われており、資金不足は生じていない。
・企業債残高対事業規模比率は前年度よりも減少している。今後も企業債は減少する傾向にあるが、耐用年数を超えた管を更新するための企業債が増えることが想定される。
・経費回収率は100パーセントとなっているが、これは公費負担の適正化による下水道事業会計が負担する経費の減少が理由である。依然として使用料収入で賄えない経費があるためその節減に努める必要がある。
・汚水処理原価は前年度からほぼ横ばいである。今後は節水等の影響により有収水量が減少することが想定されるため、経費の節減に努める必要がある。
・施設利用率はほぼ横ばいである。今後は、単独処理から流域下水道への接続が予定されている。
・水洗化率は前年度よりも向上している。今後も接続促進に努める必要がある。              
</t>
    <rPh sb="12" eb="14">
      <t>イジョウ</t>
    </rPh>
    <rPh sb="22" eb="24">
      <t>コンゴ</t>
    </rPh>
    <rPh sb="25" eb="27">
      <t>ロウキュウ</t>
    </rPh>
    <rPh sb="29" eb="30">
      <t>カン</t>
    </rPh>
    <rPh sb="31" eb="33">
      <t>コウシン</t>
    </rPh>
    <rPh sb="33" eb="35">
      <t>トウシ</t>
    </rPh>
    <rPh sb="36" eb="38">
      <t>ゾウカ</t>
    </rPh>
    <rPh sb="201" eb="203">
      <t>ゲンショウ</t>
    </rPh>
    <rPh sb="208" eb="210">
      <t>コンゴ</t>
    </rPh>
    <rPh sb="211" eb="213">
      <t>キギョウ</t>
    </rPh>
    <rPh sb="213" eb="214">
      <t>サイ</t>
    </rPh>
    <rPh sb="215" eb="217">
      <t>ゲンショウ</t>
    </rPh>
    <rPh sb="219" eb="221">
      <t>ケイコウ</t>
    </rPh>
    <rPh sb="226" eb="228">
      <t>タイヨウ</t>
    </rPh>
    <rPh sb="228" eb="230">
      <t>ネンスウ</t>
    </rPh>
    <rPh sb="231" eb="232">
      <t>コ</t>
    </rPh>
    <rPh sb="234" eb="235">
      <t>カン</t>
    </rPh>
    <rPh sb="236" eb="238">
      <t>コウシン</t>
    </rPh>
    <rPh sb="243" eb="245">
      <t>キギョウ</t>
    </rPh>
    <rPh sb="245" eb="246">
      <t>サイ</t>
    </rPh>
    <rPh sb="247" eb="248">
      <t>フ</t>
    </rPh>
    <rPh sb="253" eb="255">
      <t>ソウテイ</t>
    </rPh>
    <rPh sb="286" eb="288">
      <t>コウヒ</t>
    </rPh>
    <rPh sb="288" eb="290">
      <t>フタン</t>
    </rPh>
    <rPh sb="291" eb="294">
      <t>テキセイカ</t>
    </rPh>
    <rPh sb="297" eb="300">
      <t>ゲスイドウ</t>
    </rPh>
    <rPh sb="300" eb="302">
      <t>ジギョウ</t>
    </rPh>
    <rPh sb="302" eb="304">
      <t>カイケイ</t>
    </rPh>
    <rPh sb="305" eb="307">
      <t>フタン</t>
    </rPh>
    <rPh sb="309" eb="311">
      <t>ケイヒ</t>
    </rPh>
    <rPh sb="312" eb="314">
      <t>ゲンショウ</t>
    </rPh>
    <rPh sb="315" eb="317">
      <t>リユウ</t>
    </rPh>
    <rPh sb="321" eb="323">
      <t>イゼン</t>
    </rPh>
    <rPh sb="363" eb="365">
      <t>ゲンカ</t>
    </rPh>
    <rPh sb="373" eb="374">
      <t>ヨコ</t>
    </rPh>
    <rPh sb="380" eb="382">
      <t>コンゴ</t>
    </rPh>
    <rPh sb="397" eb="399">
      <t>ゲンショウ</t>
    </rPh>
    <rPh sb="404" eb="406">
      <t>ソウテイ</t>
    </rPh>
    <rPh sb="437" eb="438">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</si>
</sst>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Yu Gothic"/>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0.51</c:v>
                </c:pt>
                <c:pt idx="1">
                  <c:v>0.38</c:v>
                </c:pt>
                <c:pt idx="2">
                  <c:v>0.41</c:v>
                </c:pt>
                <c:pt idx="3">
                  <c:v>0.19</c:v>
                </c:pt>
                <c:pt idx="4">
                  <c:v>0.04</c:v>
                </c:pt>
              </c:numCache>
            </c:numRef>
          </c:val>
          <c:extLst>
            <c:ext xmlns:c16="http://schemas.microsoft.com/office/drawing/2014/chart" uri="{C3380CC4-5D6E-409C-BE32-E72D297353CC}">
              <c16:uniqueId val="{00000000-B99F-44E9-AD3D-188F9D60D7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B99F-44E9-AD3D-188F9D60D7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53.94</c:v>
                </c:pt>
                <c:pt idx="1">
                  <c:v>57.98</c:v>
                </c:pt>
                <c:pt idx="2">
                  <c:v>52.3</c:v>
                </c:pt>
                <c:pt idx="3">
                  <c:v>48.94</c:v>
                </c:pt>
                <c:pt idx="4">
                  <c:v>50.1</c:v>
                </c:pt>
              </c:numCache>
            </c:numRef>
          </c:val>
          <c:extLst>
            <c:ext xmlns:c16="http://schemas.microsoft.com/office/drawing/2014/chart" uri="{C3380CC4-5D6E-409C-BE32-E72D297353CC}">
              <c16:uniqueId val="{00000000-F908-4F48-ACC1-15A91C657A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F908-4F48-ACC1-15A91C657A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93.62</c:v>
                </c:pt>
                <c:pt idx="1">
                  <c:v>93.9</c:v>
                </c:pt>
                <c:pt idx="2">
                  <c:v>94.21</c:v>
                </c:pt>
                <c:pt idx="3">
                  <c:v>94.67</c:v>
                </c:pt>
                <c:pt idx="4">
                  <c:v>95.07</c:v>
                </c:pt>
              </c:numCache>
            </c:numRef>
          </c:val>
          <c:extLst>
            <c:ext xmlns:c16="http://schemas.microsoft.com/office/drawing/2014/chart" uri="{C3380CC4-5D6E-409C-BE32-E72D297353CC}">
              <c16:uniqueId val="{00000000-141A-4129-BFEE-B353FB0AF0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141A-4129-BFEE-B353FB0AF0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104.21</c:v>
                </c:pt>
                <c:pt idx="1">
                  <c:v>103.83</c:v>
                </c:pt>
                <c:pt idx="2">
                  <c:v>103.59</c:v>
                </c:pt>
                <c:pt idx="3">
                  <c:v>104.68</c:v>
                </c:pt>
                <c:pt idx="4">
                  <c:v>105.07</c:v>
                </c:pt>
              </c:numCache>
            </c:numRef>
          </c:val>
          <c:extLst>
            <c:ext xmlns:c16="http://schemas.microsoft.com/office/drawing/2014/chart" uri="{C3380CC4-5D6E-409C-BE32-E72D297353CC}">
              <c16:uniqueId val="{00000000-73F0-4AB6-9508-D9B5D2D261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73F0-4AB6-9508-D9B5D2D261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14.11</c:v>
                </c:pt>
                <c:pt idx="1">
                  <c:v>15.69</c:v>
                </c:pt>
                <c:pt idx="2">
                  <c:v>17.559999999999999</c:v>
                </c:pt>
                <c:pt idx="3">
                  <c:v>18.670000000000002</c:v>
                </c:pt>
                <c:pt idx="4">
                  <c:v>21.07</c:v>
                </c:pt>
              </c:numCache>
            </c:numRef>
          </c:val>
          <c:extLst>
            <c:ext xmlns:c16="http://schemas.microsoft.com/office/drawing/2014/chart" uri="{C3380CC4-5D6E-409C-BE32-E72D297353CC}">
              <c16:uniqueId val="{00000000-B64D-47A7-8E07-EC96863C22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B64D-47A7-8E07-EC96863C22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0.04</c:v>
                </c:pt>
                <c:pt idx="1">
                  <c:v>0.04</c:v>
                </c:pt>
                <c:pt idx="2">
                  <c:v>0.04</c:v>
                </c:pt>
                <c:pt idx="3">
                  <c:v>9.27</c:v>
                </c:pt>
                <c:pt idx="4">
                  <c:v>9.2799999999999994</c:v>
                </c:pt>
              </c:numCache>
            </c:numRef>
          </c:val>
          <c:extLst>
            <c:ext xmlns:c16="http://schemas.microsoft.com/office/drawing/2014/chart" uri="{C3380CC4-5D6E-409C-BE32-E72D297353CC}">
              <c16:uniqueId val="{00000000-309B-4ED3-B88E-A979EEFB33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309B-4ED3-B88E-A979EEFB33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1B-4E9A-B21C-4C07D4AC6C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431B-4E9A-B21C-4C07D4AC6C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51.05</c:v>
                </c:pt>
                <c:pt idx="1">
                  <c:v>69.930000000000007</c:v>
                </c:pt>
                <c:pt idx="2">
                  <c:v>55.25</c:v>
                </c:pt>
                <c:pt idx="3">
                  <c:v>53.58</c:v>
                </c:pt>
                <c:pt idx="4">
                  <c:v>44.32</c:v>
                </c:pt>
              </c:numCache>
            </c:numRef>
          </c:val>
          <c:extLst>
            <c:ext xmlns:c16="http://schemas.microsoft.com/office/drawing/2014/chart" uri="{C3380CC4-5D6E-409C-BE32-E72D297353CC}">
              <c16:uniqueId val="{00000000-9432-456E-89EA-895CC608B9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9432-456E-89EA-895CC608B9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702.75</c:v>
                </c:pt>
                <c:pt idx="1">
                  <c:v>665.45</c:v>
                </c:pt>
                <c:pt idx="2">
                  <c:v>703.68</c:v>
                </c:pt>
                <c:pt idx="3">
                  <c:v>625.89</c:v>
                </c:pt>
                <c:pt idx="4">
                  <c:v>545.04999999999995</c:v>
                </c:pt>
              </c:numCache>
            </c:numRef>
          </c:val>
          <c:extLst>
            <c:ext xmlns:c16="http://schemas.microsoft.com/office/drawing/2014/chart" uri="{C3380CC4-5D6E-409C-BE32-E72D297353CC}">
              <c16:uniqueId val="{00000000-D9F8-4AC0-9003-8FF284C3DE9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D9F8-4AC0-9003-8FF284C3DE9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96.33</c:v>
                </c:pt>
                <c:pt idx="1">
                  <c:v>100</c:v>
                </c:pt>
                <c:pt idx="2">
                  <c:v>100</c:v>
                </c:pt>
                <c:pt idx="3">
                  <c:v>100</c:v>
                </c:pt>
                <c:pt idx="4">
                  <c:v>100</c:v>
                </c:pt>
              </c:numCache>
            </c:numRef>
          </c:val>
          <c:extLst>
            <c:ext xmlns:c16="http://schemas.microsoft.com/office/drawing/2014/chart" uri="{C3380CC4-5D6E-409C-BE32-E72D297353CC}">
              <c16:uniqueId val="{00000000-889A-47C8-A73E-8859C87A2C2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889A-47C8-A73E-8859C87A2C2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160.94</c:v>
                </c:pt>
                <c:pt idx="1">
                  <c:v>155.16999999999999</c:v>
                </c:pt>
                <c:pt idx="2">
                  <c:v>155.44999999999999</c:v>
                </c:pt>
                <c:pt idx="3">
                  <c:v>155.96</c:v>
                </c:pt>
                <c:pt idx="4">
                  <c:v>155.59</c:v>
                </c:pt>
              </c:numCache>
            </c:numRef>
          </c:val>
          <c:extLst>
            <c:ext xmlns:c16="http://schemas.microsoft.com/office/drawing/2014/chart" uri="{C3380CC4-5D6E-409C-BE32-E72D297353CC}">
              <c16:uniqueId val="{00000000-CE11-4E17-AA91-25A7E36FA0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CE11-4E17-AA91-25A7E36FA0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 zoomScale="80" zoomScaleNormal="8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富山県　射水市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92329</v>
      </c>
      <c r="AM8" s="69"/>
      <c r="AN8" s="69"/>
      <c r="AO8" s="69"/>
      <c r="AP8" s="69"/>
      <c r="AQ8" s="69"/>
      <c r="AR8" s="69"/>
      <c r="AS8" s="69"/>
      <c r="AT8" s="68">
        <f>データ!T6</f>
        <v>109.44</v>
      </c>
      <c r="AU8" s="68"/>
      <c r="AV8" s="68"/>
      <c r="AW8" s="68"/>
      <c r="AX8" s="68"/>
      <c r="AY8" s="68"/>
      <c r="AZ8" s="68"/>
      <c r="BA8" s="68"/>
      <c r="BB8" s="68">
        <f>データ!U6</f>
        <v>843.65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c r="A10" s="2"/>
      <c r="B10" s="68" t="str">
        <f>データ!N6</f>
        <v>-</v>
      </c>
      <c r="C10" s="68"/>
      <c r="D10" s="68"/>
      <c r="E10" s="68"/>
      <c r="F10" s="68"/>
      <c r="G10" s="68"/>
      <c r="H10" s="68"/>
      <c r="I10" s="68">
        <f>データ!O6</f>
        <v>53.51</v>
      </c>
      <c r="J10" s="68"/>
      <c r="K10" s="68"/>
      <c r="L10" s="68"/>
      <c r="M10" s="68"/>
      <c r="N10" s="68"/>
      <c r="O10" s="68"/>
      <c r="P10" s="68">
        <f>データ!P6</f>
        <v>69.599999999999994</v>
      </c>
      <c r="Q10" s="68"/>
      <c r="R10" s="68"/>
      <c r="S10" s="68"/>
      <c r="T10" s="68"/>
      <c r="U10" s="68"/>
      <c r="V10" s="68"/>
      <c r="W10" s="68">
        <f>データ!Q6</f>
        <v>72.349999999999994</v>
      </c>
      <c r="X10" s="68"/>
      <c r="Y10" s="68"/>
      <c r="Z10" s="68"/>
      <c r="AA10" s="68"/>
      <c r="AB10" s="68"/>
      <c r="AC10" s="68"/>
      <c r="AD10" s="69">
        <f>データ!R6</f>
        <v>3190</v>
      </c>
      <c r="AE10" s="69"/>
      <c r="AF10" s="69"/>
      <c r="AG10" s="69"/>
      <c r="AH10" s="69"/>
      <c r="AI10" s="69"/>
      <c r="AJ10" s="69"/>
      <c r="AK10" s="2"/>
      <c r="AL10" s="69">
        <f>データ!V6</f>
        <v>64123</v>
      </c>
      <c r="AM10" s="69"/>
      <c r="AN10" s="69"/>
      <c r="AO10" s="69"/>
      <c r="AP10" s="69"/>
      <c r="AQ10" s="69"/>
      <c r="AR10" s="69"/>
      <c r="AS10" s="69"/>
      <c r="AT10" s="68">
        <f>データ!W6</f>
        <v>17.100000000000001</v>
      </c>
      <c r="AU10" s="68"/>
      <c r="AV10" s="68"/>
      <c r="AW10" s="68"/>
      <c r="AX10" s="68"/>
      <c r="AY10" s="68"/>
      <c r="AZ10" s="68"/>
      <c r="BA10" s="68"/>
      <c r="BB10" s="68">
        <f>データ!X6</f>
        <v>3749.88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SqfCiuMoK/vUi8NzzkXNx1gSHh6pWDoaQxDIS6o3Z1IBnL4AxXrcjGkZfUSEn2honTDxyPCFyxlpaG+W//GvA==" saltValue="g2WuKDFT1plq8hkhSfcU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2020</v>
      </c>
      <c r="C6" s="33">
        <f t="shared" ref="C6:X6" si="3">C7</f>
        <v>162116</v>
      </c>
      <c r="D6" s="33">
        <f t="shared" si="3"/>
        <v>46</v>
      </c>
      <c r="E6" s="33">
        <f t="shared" si="3"/>
        <v>17</v>
      </c>
      <c r="F6" s="33">
        <f t="shared" si="3"/>
        <v>1</v>
      </c>
      <c r="G6" s="33">
        <f t="shared" si="3"/>
        <v>0</v>
      </c>
      <c r="H6" s="33" t="str">
        <f t="shared" si="3"/>
        <v>富山県　射水市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53.51</v>
      </c>
      <c r="P6" s="34">
        <f t="shared" si="3"/>
        <v>69.599999999999994</v>
      </c>
      <c r="Q6" s="34">
        <f t="shared" si="3"/>
        <v>72.349999999999994</v>
      </c>
      <c r="R6" s="34">
        <f t="shared" si="3"/>
        <v>3190</v>
      </c>
      <c r="S6" s="34">
        <f t="shared" si="3"/>
        <v>92329</v>
      </c>
      <c r="T6" s="34">
        <f t="shared" si="3"/>
        <v>109.44</v>
      </c>
      <c r="U6" s="34">
        <f t="shared" si="3"/>
        <v>843.65</v>
      </c>
      <c r="V6" s="34">
        <f t="shared" si="3"/>
        <v>64123</v>
      </c>
      <c r="W6" s="34">
        <f t="shared" si="3"/>
        <v>17.100000000000001</v>
      </c>
      <c r="X6" s="34">
        <f t="shared" si="3"/>
        <v>3749.88</v>
      </c>
      <c r="Y6" s="35">
        <f>IF(Y7="",NA(),Y7)</f>
        <v>104.21</v>
      </c>
      <c r="Z6" s="35">
        <f t="shared" ref="Z6:AH6" si="4">IF(Z7="",NA(),Z7)</f>
        <v>103.83</v>
      </c>
      <c r="AA6" s="35">
        <f t="shared" si="4"/>
        <v>103.59</v>
      </c>
      <c r="AB6" s="35">
        <f t="shared" si="4"/>
        <v>104.68</v>
      </c>
      <c r="AC6" s="35">
        <f t="shared" si="4"/>
        <v>105.07</v>
      </c>
      <c r="AD6" s="35">
        <f t="shared" si="4"/>
        <v>109.27</v>
      </c>
      <c r="AE6" s="35">
        <f t="shared" si="4"/>
        <v>108.03</v>
      </c>
      <c r="AF6" s="35">
        <f t="shared" si="4"/>
        <v>106.9</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51.05</v>
      </c>
      <c r="AV6" s="35">
        <f t="shared" ref="AV6:BD6" si="6">IF(AV7="",NA(),AV7)</f>
        <v>69.930000000000007</v>
      </c>
      <c r="AW6" s="35">
        <f t="shared" si="6"/>
        <v>55.25</v>
      </c>
      <c r="AX6" s="35">
        <f t="shared" si="6"/>
        <v>53.58</v>
      </c>
      <c r="AY6" s="35">
        <f t="shared" si="6"/>
        <v>44.32</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702.75</v>
      </c>
      <c r="BG6" s="35">
        <f t="shared" ref="BG6:BO6" si="7">IF(BG7="",NA(),BG7)</f>
        <v>665.45</v>
      </c>
      <c r="BH6" s="35">
        <f t="shared" si="7"/>
        <v>703.68</v>
      </c>
      <c r="BI6" s="35">
        <f t="shared" si="7"/>
        <v>625.89</v>
      </c>
      <c r="BJ6" s="35">
        <f t="shared" si="7"/>
        <v>545.04999999999995</v>
      </c>
      <c r="BK6" s="35">
        <f t="shared" si="7"/>
        <v>774.99</v>
      </c>
      <c r="BL6" s="35">
        <f t="shared" si="7"/>
        <v>799.41</v>
      </c>
      <c r="BM6" s="35">
        <f t="shared" si="7"/>
        <v>820.36</v>
      </c>
      <c r="BN6" s="35">
        <f t="shared" si="7"/>
        <v>847.44</v>
      </c>
      <c r="BO6" s="35">
        <f t="shared" si="7"/>
        <v>857.88</v>
      </c>
      <c r="BP6" s="34" t="str">
        <f>IF(BP7="","",IF(BP7="-","【-】","【"&amp;SUBSTITUTE(TEXT(BP7,"#,##0.00"),"-","△")&amp;"】"))</f>
        <v>【705.21】</v>
      </c>
      <c r="BQ6" s="35">
        <f>IF(BQ7="",NA(),BQ7)</f>
        <v>96.33</v>
      </c>
      <c r="BR6" s="35">
        <f t="shared" ref="BR6:BZ6" si="8">IF(BR7="",NA(),BR7)</f>
        <v>100</v>
      </c>
      <c r="BS6" s="35">
        <f t="shared" si="8"/>
        <v>100</v>
      </c>
      <c r="BT6" s="35">
        <f t="shared" si="8"/>
        <v>100</v>
      </c>
      <c r="BU6" s="35">
        <f t="shared" si="8"/>
        <v>100</v>
      </c>
      <c r="BV6" s="35">
        <f t="shared" si="8"/>
        <v>96.57</v>
      </c>
      <c r="BW6" s="35">
        <f t="shared" si="8"/>
        <v>96.54</v>
      </c>
      <c r="BX6" s="35">
        <f t="shared" si="8"/>
        <v>95.4</v>
      </c>
      <c r="BY6" s="35">
        <f t="shared" si="8"/>
        <v>94.69</v>
      </c>
      <c r="BZ6" s="35">
        <f t="shared" si="8"/>
        <v>94.97</v>
      </c>
      <c r="CA6" s="34" t="str">
        <f>IF(CA7="","",IF(CA7="-","【-】","【"&amp;SUBSTITUTE(TEXT(CA7,"#,##0.00"),"-","△")&amp;"】"))</f>
        <v>【98.96】</v>
      </c>
      <c r="CB6" s="35">
        <f>IF(CB7="",NA(),CB7)</f>
        <v>160.94</v>
      </c>
      <c r="CC6" s="35">
        <f t="shared" ref="CC6:CK6" si="9">IF(CC7="",NA(),CC7)</f>
        <v>155.16999999999999</v>
      </c>
      <c r="CD6" s="35">
        <f t="shared" si="9"/>
        <v>155.44999999999999</v>
      </c>
      <c r="CE6" s="35">
        <f t="shared" si="9"/>
        <v>155.96</v>
      </c>
      <c r="CF6" s="35">
        <f t="shared" si="9"/>
        <v>155.59</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53.94</v>
      </c>
      <c r="CN6" s="35">
        <f t="shared" ref="CN6:CV6" si="10">IF(CN7="",NA(),CN7)</f>
        <v>57.98</v>
      </c>
      <c r="CO6" s="35">
        <f t="shared" si="10"/>
        <v>52.3</v>
      </c>
      <c r="CP6" s="35">
        <f t="shared" si="10"/>
        <v>48.94</v>
      </c>
      <c r="CQ6" s="35">
        <f t="shared" si="10"/>
        <v>50.1</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93.62</v>
      </c>
      <c r="CY6" s="35">
        <f t="shared" ref="CY6:DG6" si="11">IF(CY7="",NA(),CY7)</f>
        <v>93.9</v>
      </c>
      <c r="CZ6" s="35">
        <f t="shared" si="11"/>
        <v>94.21</v>
      </c>
      <c r="DA6" s="35">
        <f t="shared" si="11"/>
        <v>94.67</v>
      </c>
      <c r="DB6" s="35">
        <f t="shared" si="11"/>
        <v>95.07</v>
      </c>
      <c r="DC6" s="35">
        <f t="shared" si="11"/>
        <v>91.76</v>
      </c>
      <c r="DD6" s="35">
        <f t="shared" si="11"/>
        <v>92.3</v>
      </c>
      <c r="DE6" s="35">
        <f t="shared" si="11"/>
        <v>92.55</v>
      </c>
      <c r="DF6" s="35">
        <f t="shared" si="11"/>
        <v>92.62</v>
      </c>
      <c r="DG6" s="35">
        <f t="shared" si="11"/>
        <v>92.72</v>
      </c>
      <c r="DH6" s="34" t="str">
        <f>IF(DH7="","",IF(DH7="-","【-】","【"&amp;SUBSTITUTE(TEXT(DH7,"#,##0.00"),"-","△")&amp;"】"))</f>
        <v>【95.57】</v>
      </c>
      <c r="DI6" s="35">
        <f>IF(DI7="",NA(),DI7)</f>
        <v>14.11</v>
      </c>
      <c r="DJ6" s="35">
        <f t="shared" ref="DJ6:DR6" si="12">IF(DJ7="",NA(),DJ7)</f>
        <v>15.69</v>
      </c>
      <c r="DK6" s="35">
        <f t="shared" si="12"/>
        <v>17.559999999999999</v>
      </c>
      <c r="DL6" s="35">
        <f t="shared" si="12"/>
        <v>18.670000000000002</v>
      </c>
      <c r="DM6" s="35">
        <f t="shared" si="12"/>
        <v>21.07</v>
      </c>
      <c r="DN6" s="35">
        <f t="shared" si="12"/>
        <v>26.63</v>
      </c>
      <c r="DO6" s="35">
        <f t="shared" si="12"/>
        <v>25.61</v>
      </c>
      <c r="DP6" s="35">
        <f t="shared" si="12"/>
        <v>26.13</v>
      </c>
      <c r="DQ6" s="35">
        <f t="shared" si="12"/>
        <v>26.36</v>
      </c>
      <c r="DR6" s="35">
        <f t="shared" si="12"/>
        <v>23.79</v>
      </c>
      <c r="DS6" s="34" t="str">
        <f>IF(DS7="","",IF(DS7="-","【-】","【"&amp;SUBSTITUTE(TEXT(DS7,"#,##0.00"),"-","△")&amp;"】"))</f>
        <v>【36.52】</v>
      </c>
      <c r="DT6" s="35">
        <f>IF(DT7="",NA(),DT7)</f>
        <v>0.04</v>
      </c>
      <c r="DU6" s="35">
        <f t="shared" ref="DU6:EC6" si="13">IF(DU7="",NA(),DU7)</f>
        <v>0.04</v>
      </c>
      <c r="DV6" s="35">
        <f t="shared" si="13"/>
        <v>0.04</v>
      </c>
      <c r="DW6" s="35">
        <f t="shared" si="13"/>
        <v>9.27</v>
      </c>
      <c r="DX6" s="35">
        <f t="shared" si="13"/>
        <v>9.2799999999999994</v>
      </c>
      <c r="DY6" s="35">
        <f t="shared" si="13"/>
        <v>0.95</v>
      </c>
      <c r="DZ6" s="35">
        <f t="shared" si="13"/>
        <v>1.07</v>
      </c>
      <c r="EA6" s="35">
        <f t="shared" si="13"/>
        <v>1.03</v>
      </c>
      <c r="EB6" s="35">
        <f t="shared" si="13"/>
        <v>1.43</v>
      </c>
      <c r="EC6" s="35">
        <f t="shared" si="13"/>
        <v>1.22</v>
      </c>
      <c r="ED6" s="34" t="str">
        <f>IF(ED7="","",IF(ED7="-","【-】","【"&amp;SUBSTITUTE(TEXT(ED7,"#,##0.00"),"-","△")&amp;"】"))</f>
        <v>【5.72】</v>
      </c>
      <c r="EE6" s="35">
        <f>IF(EE7="",NA(),EE7)</f>
        <v>0.51</v>
      </c>
      <c r="EF6" s="35">
        <f t="shared" ref="EF6:EN6" si="14">IF(EF7="",NA(),EF7)</f>
        <v>0.38</v>
      </c>
      <c r="EG6" s="35">
        <f t="shared" si="14"/>
        <v>0.41</v>
      </c>
      <c r="EH6" s="35">
        <f t="shared" si="14"/>
        <v>0.19</v>
      </c>
      <c r="EI6" s="35">
        <f t="shared" si="14"/>
        <v>0.04</v>
      </c>
      <c r="EJ6" s="35">
        <f t="shared" si="14"/>
        <v>0.17</v>
      </c>
      <c r="EK6" s="35">
        <f t="shared" si="14"/>
        <v>0.13</v>
      </c>
      <c r="EL6" s="35">
        <f t="shared" si="14"/>
        <v>0.1</v>
      </c>
      <c r="EM6" s="35">
        <f t="shared" si="14"/>
        <v>0.09</v>
      </c>
      <c r="EN6" s="35">
        <f t="shared" si="14"/>
        <v>0.09</v>
      </c>
      <c r="EO6" s="34" t="str">
        <f>IF(EO7="","",IF(EO7="-","【-】","【"&amp;SUBSTITUTE(TEXT(EO7,"#,##0.00"),"-","△")&amp;"】"))</f>
        <v>【0.30】</v>
      </c>
    </row>
    <row r="7" spans="1:148" s="36" customFormat="1">
      <c r="A7" s="28"/>
      <c r="B7" s="37">
        <v>2020</v>
      </c>
      <c r="C7" s="37">
        <v>162116</v>
      </c>
      <c r="D7" s="37">
        <v>46</v>
      </c>
      <c r="E7" s="37">
        <v>17</v>
      </c>
      <c r="F7" s="37">
        <v>1</v>
      </c>
      <c r="G7" s="37">
        <v>0</v>
      </c>
      <c r="H7" s="37" t="s">
        <v>96</v>
      </c>
      <c r="I7" s="37" t="s">
        <v>97</v>
      </c>
      <c r="J7" s="37" t="s">
        <v>98</v>
      </c>
      <c r="K7" s="37" t="s">
        <v>99</v>
      </c>
      <c r="L7" s="37" t="s">
        <v>100</v>
      </c>
      <c r="M7" s="37" t="s">
        <v>101</v>
      </c>
      <c r="N7" s="38" t="s">
        <v>102</v>
      </c>
      <c r="O7" s="38">
        <v>53.51</v>
      </c>
      <c r="P7" s="38">
        <v>69.599999999999994</v>
      </c>
      <c r="Q7" s="38">
        <v>72.349999999999994</v>
      </c>
      <c r="R7" s="38">
        <v>3190</v>
      </c>
      <c r="S7" s="38">
        <v>92329</v>
      </c>
      <c r="T7" s="38">
        <v>109.44</v>
      </c>
      <c r="U7" s="38">
        <v>843.65</v>
      </c>
      <c r="V7" s="38">
        <v>64123</v>
      </c>
      <c r="W7" s="38">
        <v>17.100000000000001</v>
      </c>
      <c r="X7" s="38">
        <v>3749.88</v>
      </c>
      <c r="Y7" s="38">
        <v>104.21</v>
      </c>
      <c r="Z7" s="38">
        <v>103.83</v>
      </c>
      <c r="AA7" s="38">
        <v>103.59</v>
      </c>
      <c r="AB7" s="38">
        <v>104.68</v>
      </c>
      <c r="AC7" s="38">
        <v>105.07</v>
      </c>
      <c r="AD7" s="38">
        <v>109.27</v>
      </c>
      <c r="AE7" s="38">
        <v>108.03</v>
      </c>
      <c r="AF7" s="38">
        <v>106.9</v>
      </c>
      <c r="AG7" s="38">
        <v>106.99</v>
      </c>
      <c r="AH7" s="38">
        <v>107.85</v>
      </c>
      <c r="AI7" s="38">
        <v>106.67</v>
      </c>
      <c r="AJ7" s="38">
        <v>0</v>
      </c>
      <c r="AK7" s="38">
        <v>0</v>
      </c>
      <c r="AL7" s="38">
        <v>0</v>
      </c>
      <c r="AM7" s="38">
        <v>0</v>
      </c>
      <c r="AN7" s="38">
        <v>0</v>
      </c>
      <c r="AO7" s="38">
        <v>15.65</v>
      </c>
      <c r="AP7" s="38">
        <v>13.55</v>
      </c>
      <c r="AQ7" s="38">
        <v>9.06</v>
      </c>
      <c r="AR7" s="38">
        <v>7.42</v>
      </c>
      <c r="AS7" s="38">
        <v>4.72</v>
      </c>
      <c r="AT7" s="38">
        <v>3.64</v>
      </c>
      <c r="AU7" s="38">
        <v>51.05</v>
      </c>
      <c r="AV7" s="38">
        <v>69.930000000000007</v>
      </c>
      <c r="AW7" s="38">
        <v>55.25</v>
      </c>
      <c r="AX7" s="38">
        <v>53.58</v>
      </c>
      <c r="AY7" s="38">
        <v>44.32</v>
      </c>
      <c r="AZ7" s="38">
        <v>77.94</v>
      </c>
      <c r="BA7" s="38">
        <v>78.45</v>
      </c>
      <c r="BB7" s="38">
        <v>76.31</v>
      </c>
      <c r="BC7" s="38">
        <v>68.180000000000007</v>
      </c>
      <c r="BD7" s="38">
        <v>67.930000000000007</v>
      </c>
      <c r="BE7" s="38">
        <v>67.52</v>
      </c>
      <c r="BF7" s="38">
        <v>702.75</v>
      </c>
      <c r="BG7" s="38">
        <v>665.45</v>
      </c>
      <c r="BH7" s="38">
        <v>703.68</v>
      </c>
      <c r="BI7" s="38">
        <v>625.89</v>
      </c>
      <c r="BJ7" s="38">
        <v>545.04999999999995</v>
      </c>
      <c r="BK7" s="38">
        <v>774.99</v>
      </c>
      <c r="BL7" s="38">
        <v>799.41</v>
      </c>
      <c r="BM7" s="38">
        <v>820.36</v>
      </c>
      <c r="BN7" s="38">
        <v>847.44</v>
      </c>
      <c r="BO7" s="38">
        <v>857.88</v>
      </c>
      <c r="BP7" s="38">
        <v>705.21</v>
      </c>
      <c r="BQ7" s="38">
        <v>96.33</v>
      </c>
      <c r="BR7" s="38">
        <v>100</v>
      </c>
      <c r="BS7" s="38">
        <v>100</v>
      </c>
      <c r="BT7" s="38">
        <v>100</v>
      </c>
      <c r="BU7" s="38">
        <v>100</v>
      </c>
      <c r="BV7" s="38">
        <v>96.57</v>
      </c>
      <c r="BW7" s="38">
        <v>96.54</v>
      </c>
      <c r="BX7" s="38">
        <v>95.4</v>
      </c>
      <c r="BY7" s="38">
        <v>94.69</v>
      </c>
      <c r="BZ7" s="38">
        <v>94.97</v>
      </c>
      <c r="CA7" s="38">
        <v>98.96</v>
      </c>
      <c r="CB7" s="38">
        <v>160.94</v>
      </c>
      <c r="CC7" s="38">
        <v>155.16999999999999</v>
      </c>
      <c r="CD7" s="38">
        <v>155.44999999999999</v>
      </c>
      <c r="CE7" s="38">
        <v>155.96</v>
      </c>
      <c r="CF7" s="38">
        <v>155.59</v>
      </c>
      <c r="CG7" s="38">
        <v>161.54</v>
      </c>
      <c r="CH7" s="38">
        <v>162.81</v>
      </c>
      <c r="CI7" s="38">
        <v>163.19999999999999</v>
      </c>
      <c r="CJ7" s="38">
        <v>159.78</v>
      </c>
      <c r="CK7" s="38">
        <v>159.49</v>
      </c>
      <c r="CL7" s="38">
        <v>134.52000000000001</v>
      </c>
      <c r="CM7" s="38">
        <v>53.94</v>
      </c>
      <c r="CN7" s="38">
        <v>57.98</v>
      </c>
      <c r="CO7" s="38">
        <v>52.3</v>
      </c>
      <c r="CP7" s="38">
        <v>48.94</v>
      </c>
      <c r="CQ7" s="38">
        <v>50.1</v>
      </c>
      <c r="CR7" s="38">
        <v>64.67</v>
      </c>
      <c r="CS7" s="38">
        <v>64.959999999999994</v>
      </c>
      <c r="CT7" s="38">
        <v>65.040000000000006</v>
      </c>
      <c r="CU7" s="38">
        <v>68.31</v>
      </c>
      <c r="CV7" s="38">
        <v>65.28</v>
      </c>
      <c r="CW7" s="38">
        <v>59.57</v>
      </c>
      <c r="CX7" s="38">
        <v>93.62</v>
      </c>
      <c r="CY7" s="38">
        <v>93.9</v>
      </c>
      <c r="CZ7" s="38">
        <v>94.21</v>
      </c>
      <c r="DA7" s="38">
        <v>94.67</v>
      </c>
      <c r="DB7" s="38">
        <v>95.07</v>
      </c>
      <c r="DC7" s="38">
        <v>91.76</v>
      </c>
      <c r="DD7" s="38">
        <v>92.3</v>
      </c>
      <c r="DE7" s="38">
        <v>92.55</v>
      </c>
      <c r="DF7" s="38">
        <v>92.62</v>
      </c>
      <c r="DG7" s="38">
        <v>92.72</v>
      </c>
      <c r="DH7" s="38">
        <v>95.57</v>
      </c>
      <c r="DI7" s="38">
        <v>14.11</v>
      </c>
      <c r="DJ7" s="38">
        <v>15.69</v>
      </c>
      <c r="DK7" s="38">
        <v>17.559999999999999</v>
      </c>
      <c r="DL7" s="38">
        <v>18.670000000000002</v>
      </c>
      <c r="DM7" s="38">
        <v>21.07</v>
      </c>
      <c r="DN7" s="38">
        <v>26.63</v>
      </c>
      <c r="DO7" s="38">
        <v>25.61</v>
      </c>
      <c r="DP7" s="38">
        <v>26.13</v>
      </c>
      <c r="DQ7" s="38">
        <v>26.36</v>
      </c>
      <c r="DR7" s="38">
        <v>23.79</v>
      </c>
      <c r="DS7" s="38">
        <v>36.520000000000003</v>
      </c>
      <c r="DT7" s="38">
        <v>0.04</v>
      </c>
      <c r="DU7" s="38">
        <v>0.04</v>
      </c>
      <c r="DV7" s="38">
        <v>0.04</v>
      </c>
      <c r="DW7" s="38">
        <v>9.27</v>
      </c>
      <c r="DX7" s="38">
        <v>9.2799999999999994</v>
      </c>
      <c r="DY7" s="38">
        <v>0.95</v>
      </c>
      <c r="DZ7" s="38">
        <v>1.07</v>
      </c>
      <c r="EA7" s="38">
        <v>1.03</v>
      </c>
      <c r="EB7" s="38">
        <v>1.43</v>
      </c>
      <c r="EC7" s="38">
        <v>1.22</v>
      </c>
      <c r="ED7" s="38">
        <v>5.72</v>
      </c>
      <c r="EE7" s="38">
        <v>0.51</v>
      </c>
      <c r="EF7" s="38">
        <v>0.38</v>
      </c>
      <c r="EG7" s="38">
        <v>0.41</v>
      </c>
      <c r="EH7" s="38">
        <v>0.19</v>
      </c>
      <c r="EI7" s="38">
        <v>0.04</v>
      </c>
      <c r="EJ7" s="38">
        <v>0.17</v>
      </c>
      <c r="EK7" s="38">
        <v>0.13</v>
      </c>
      <c r="EL7" s="38">
        <v>0.1</v>
      </c>
      <c r="EM7" s="38">
        <v>0.09</v>
      </c>
      <c r="EN7" s="38">
        <v>0.09</v>
      </c>
      <c r="EO7" s="38">
        <v>0.3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c r="B11">
        <v>4</v>
      </c>
      <c r="C11">
        <v>3</v>
      </c>
      <c r="D11">
        <v>2</v>
      </c>
      <c r="E11">
        <v>1</v>
      </c>
      <c r="F11">
        <v>0</v>
      </c>
      <c r="G11" t="s">
        <v>108</v>
      </c>
    </row>
    <row r="12" spans="1:148">
      <c r="B12">
        <v>1</v>
      </c>
      <c r="C12">
        <v>1</v>
      </c>
      <c r="D12">
        <v>1</v>
      </c>
      <c r="E12">
        <v>1</v>
      </c>
      <c r="F12">
        <v>2</v>
      </c>
      <c r="G12" t="s">
        <v>109</v>
      </c>
    </row>
    <row r="13" spans="1:148">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杉浦 寛之</cp:lastModifiedBy>
  <dcterms:created xsi:type="dcterms:W3CDTF">2021-12-03T07:11:50Z</dcterms:created>
  <dcterms:modified xsi:type="dcterms:W3CDTF">2022-01-12T00:22:35Z</dcterms:modified>
  <cp:category/>
</cp:coreProperties>
</file>