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13立山町\上水道\"/>
    </mc:Choice>
  </mc:AlternateContent>
  <xr:revisionPtr revIDLastSave="0" documentId="13_ncr:1_{29AE381D-5B03-4947-A094-344A1D6F2092}" xr6:coauthVersionLast="36" xr6:coauthVersionMax="36" xr10:uidLastSave="{00000000-0000-0000-0000-000000000000}"/>
  <workbookProtection workbookAlgorithmName="SHA-512" workbookHashValue="wPbKGzrmCYQm3Vo2XS7NJs1HWdEDcCJGicZ0yJvNx29IihdlgEJwfmI76n0iuGvwAAt2NmIaBW1U8cuyaTtiAg==" workbookSaltValue="pcgfEGMgP3anyEKcPVIrH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O6" i="5"/>
  <c r="I10" i="4" s="1"/>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AT10" i="4"/>
  <c r="P10" i="4"/>
  <c r="B10" i="4"/>
  <c r="AT8" i="4"/>
  <c r="AL8" i="4"/>
  <c r="P8" i="4"/>
  <c r="I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<sst xmlns="http://schemas.openxmlformats.org/spreadsheetml/2006/main" count="228" uniqueCount="113">
  <si>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</si>
  <si>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</si>
  <si>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</si>
  <si>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</si>
  <si>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</si>
  <si>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</si>
  <si>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</si>
  <si>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</si>
  <si>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</si>
  <si>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</si>
  <si>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</si>
  <si>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</si>
  <si>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</si>
  <si>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</si>
  <si>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</si>
  <si>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</si>
  <si>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</si>
  <si>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</si>
  <si>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</si>
  <si>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</si>
  <si>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</si>
  <si>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</si>
  <si>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</si>
  <si>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</si>
  <si>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</si>
  <si>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</si>
  <si>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</si>
  <si>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</si>
  <si>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</si>
  <si>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</si>
  <si>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</si>
  <si>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</si>
  <si>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</si>
  <si>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</si>
  <si>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</si>
  <si>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</si>
  <si>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</si>
  <si>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</si>
  <si>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</si>
  <si>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</si>
  <si>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</si>
  <si>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</si>
  <si>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</si>
  <si>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</si>
  <si>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</si>
  <si>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</si>
  <si>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</si>
  <si>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</si>
  <si>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</si>
  <si>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</si>
  <si>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</si>
  <si>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</si>
  <si>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</si>
  <si>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</si>
  <si>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</si>
  <si>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</si>
  <si>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</si>
  <si>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</si>
  <si>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</si>
  <si>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</si>
  <si>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</si>
  <si>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</si>
  <si>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</si>
  <si>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</si>
  <si>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</si>
  <si>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</si>
  <si>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</si>
  <si>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</si>
  <si>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</si>
  <si>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</si>
  <si>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</si>
  <si>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</si>
  <si>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</si>
  <si>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</si>
  <si>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</si>
  <si>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</si>
  <si>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</si>
  <si>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</si>
  <si>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</si>
  <si>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</si>
  <si>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</si>
  <si>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</si>
  <si>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</si>
  <si>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</si>
  <si>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</si>
  <si>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</si>
  <si>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</si>
  <si>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</si>
  <si>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</si>
  <si>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</si>
  <si>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</si>
  <si>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</si>
  <si>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</si>
  <si>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</si>
  <si>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</si>
  <si>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</si>
  <si>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</si>
  <si>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</si>
  <si>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</si>
  <si>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</si>
  <si>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</si>
  <si>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</si>
  <si>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</si>
  <si>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</si>
  <si>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</si>
  <si>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</si>
  <si>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</si>
  <si>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</si>
  <si>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</si>
  <si>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</si>
  <si>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は比較的健全であると考える。しかし、施設及び管路の老朽化が進んでおり、計画に沿った改修を要するも、減価償却時にその全てを更新することは技術的にも経営的にも難しいため、令和元年度に策定した老朽管緊急更新整備計画に基づいた効果的な更新を要する。
　また、今後の給水人口減や老朽管緊急更新整備に要する財源を確保するため、支出分野の見直しと合わせ、令和２年度から水道料金の改定にかかる条例改正を行ったところであるが、収支状況を踏まえ計画的に事業を推進していく必要がある。</t>
    <rPh sb="207" eb="211">
      <t>シュウシジョウキョウ</t>
    </rPh>
    <rPh sb="212" eb="213">
      <t>フ</t>
    </rPh>
    <phoneticPr fontId="4"/>
  </si>
  <si>
    <t>　管路経年化率は高度経済成長期に布設した管路等の更新が計画的に進んでおらず、管路の老朽化が進んでおり悪化してきていた。
　このような中、漏水が頻発したことから、令和元年度に老朽管緊急更新整備計画を策定し、基幹的管路を計画的に更新していくこととした。
　管路更新率が対前年比で大幅に増となったが、これは令和元年度より老朽管緊急更新整備を進めた結果、繰越事業分も含め完了したことによるものである。
　令和２年度に水道料金の改定等により更新財源を確保したことから、今後も計画的に老朽管等の更新を進めていくところである。</t>
    <rPh sb="137" eb="139">
      <t>オオハバ</t>
    </rPh>
    <rPh sb="140" eb="141">
      <t>ゾウ</t>
    </rPh>
    <rPh sb="177" eb="178">
      <t>ブン</t>
    </rPh>
    <rPh sb="179" eb="180">
      <t>フク</t>
    </rPh>
    <rPh sb="181" eb="183">
      <t>カンリョウ</t>
    </rPh>
    <rPh sb="215" eb="217">
      <t>コウシン</t>
    </rPh>
    <rPh sb="217" eb="219">
      <t>ザイゲン</t>
    </rPh>
    <rPh sb="229" eb="231">
      <t>コンゴ</t>
    </rPh>
    <phoneticPr fontId="4"/>
  </si>
  <si>
    <t>・経常収支比率が100％を超えており、単年度収支黒字が継続している。
・企業債残高対給水収益比率は、対前年比で低くなったが、依然、類似団体平均を上回っているため、今後も過度な投資で起債残高が増加しないよう適切な事業運営に努めていく。
・料金回収率が100%を超えており、給水に係る費用分は、水道料金により賄っていることがわかる。
・給水原価が類似団体平均値より大幅に低く、水道水が比較的安価に作られていることがわかる。
・有収率が類似団体平均値を上回っているが、今後も計画的な管路の更新等で漏水を未然に防ぎたい。
　単年度収支黒字が継続してはいるものの、流動比率が類似団体平均より低くなっていることから、突発的な老朽管更新や施設更新の支払いに対応出来るよう、流動資産比率を高める経営改善を図っていく必要がある。
　なお、現在経営は比較的健全であると考えるが、今後は給水人口の減少が見込まれることや、老朽管路の更新を継続して進めていく必要もあり、令和２年度に水道料金を増額改定し、財源の確保を行ったところである。</t>
    <rPh sb="62" eb="64">
      <t>イゼン</t>
    </rPh>
    <rPh sb="303" eb="306">
      <t>トッパツテキ</t>
    </rPh>
    <rPh sb="318" eb="320">
      <t>シハラ</t>
    </rPh>
    <rPh sb="322" eb="324">
      <t>タイオウ</t>
    </rPh>
    <rPh sb="324" eb="326">
      <t>デキ</t>
    </rPh>
    <rPh sb="330" eb="332">
      <t>リュウドウ</t>
    </rPh>
    <rPh sb="332" eb="334">
      <t>シサン</t>
    </rPh>
    <rPh sb="334" eb="336">
      <t>ヒリツ</t>
    </rPh>
    <rPh sb="337" eb="338">
      <t>タカ</t>
    </rPh>
    <rPh sb="408" eb="410">
      <t>ケイゾク</t>
    </rPh>
    <rPh sb="436" eb="438">
      <t>カイテイ</t>
    </rPh>
    <rPh sb="440" eb="442">
      <t>ザイゲン</t>
    </rPh>
    <rPh sb="443" eb="445">
      <t>カクホ</t>
    </rPh>
    <rPh sb="446" eb="44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</si>
</sst>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0.71</c:v>
                </c:pt>
                <c:pt idx="1">
                  <c:v>0.76</c:v>
                </c:pt>
                <c:pt idx="2">
                  <c:v>0.82</c:v>
                </c:pt>
                <c:pt idx="3">
                  <c:v>0.37</c:v>
                </c:pt>
                <c:pt idx="4">
                  <c:v>1.26</c:v>
                </c:pt>
              </c:numCache>
            </c:numRef>
          </c:val>
          <c:extLst>
            <c:ext xmlns:c16="http://schemas.microsoft.com/office/drawing/2014/chart" uri="{C3380CC4-5D6E-409C-BE32-E72D297353CC}">
              <c16:uniqueId val="{00000000-7DB7-42A3-827D-F060BB9183D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DB7-42A3-827D-F060BB9183D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71.94</c:v>
                </c:pt>
                <c:pt idx="1">
                  <c:v>67.010000000000005</c:v>
                </c:pt>
                <c:pt idx="2">
                  <c:v>66.47</c:v>
                </c:pt>
                <c:pt idx="3">
                  <c:v>66.13</c:v>
                </c:pt>
                <c:pt idx="4">
                  <c:v>65.849999999999994</c:v>
                </c:pt>
              </c:numCache>
            </c:numRef>
          </c:val>
          <c:extLst>
            <c:ext xmlns:c16="http://schemas.microsoft.com/office/drawing/2014/chart" uri="{C3380CC4-5D6E-409C-BE32-E72D297353CC}">
              <c16:uniqueId val="{00000000-3296-4165-A6AD-49D8B50500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3296-4165-A6AD-49D8B50500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83.22</c:v>
                </c:pt>
                <c:pt idx="1">
                  <c:v>83.13</c:v>
                </c:pt>
                <c:pt idx="2">
                  <c:v>85.05</c:v>
                </c:pt>
                <c:pt idx="3">
                  <c:v>89.75</c:v>
                </c:pt>
                <c:pt idx="4">
                  <c:v>82.75</c:v>
                </c:pt>
              </c:numCache>
            </c:numRef>
          </c:val>
          <c:extLst>
            <c:ext xmlns:c16="http://schemas.microsoft.com/office/drawing/2014/chart" uri="{C3380CC4-5D6E-409C-BE32-E72D297353CC}">
              <c16:uniqueId val="{00000000-0699-4BDD-A3DB-B3FF762E0E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0699-4BDD-A3DB-B3FF762E0E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105.68</c:v>
                </c:pt>
                <c:pt idx="1">
                  <c:v>112.56</c:v>
                </c:pt>
                <c:pt idx="2">
                  <c:v>108.56</c:v>
                </c:pt>
                <c:pt idx="3">
                  <c:v>114.24</c:v>
                </c:pt>
                <c:pt idx="4">
                  <c:v>112.89</c:v>
                </c:pt>
              </c:numCache>
            </c:numRef>
          </c:val>
          <c:extLst>
            <c:ext xmlns:c16="http://schemas.microsoft.com/office/drawing/2014/chart" uri="{C3380CC4-5D6E-409C-BE32-E72D297353CC}">
              <c16:uniqueId val="{00000000-A1CB-422B-9A0F-8B56BE3AA7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A1CB-422B-9A0F-8B56BE3AA7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43.88</c:v>
                </c:pt>
                <c:pt idx="1">
                  <c:v>45.44</c:v>
                </c:pt>
                <c:pt idx="2">
                  <c:v>44.78</c:v>
                </c:pt>
                <c:pt idx="3">
                  <c:v>46.06</c:v>
                </c:pt>
                <c:pt idx="4">
                  <c:v>46.3</c:v>
                </c:pt>
              </c:numCache>
            </c:numRef>
          </c:val>
          <c:extLst>
            <c:ext xmlns:c16="http://schemas.microsoft.com/office/drawing/2014/chart" uri="{C3380CC4-5D6E-409C-BE32-E72D297353CC}">
              <c16:uniqueId val="{00000000-3B0E-482F-9C7D-06568CF500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3B0E-482F-9C7D-06568CF500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27.4</c:v>
                </c:pt>
                <c:pt idx="1">
                  <c:v>29.32</c:v>
                </c:pt>
                <c:pt idx="2">
                  <c:v>33.049999999999997</c:v>
                </c:pt>
                <c:pt idx="3">
                  <c:v>33.020000000000003</c:v>
                </c:pt>
                <c:pt idx="4">
                  <c:v>32.94</c:v>
                </c:pt>
              </c:numCache>
            </c:numRef>
          </c:val>
          <c:extLst>
            <c:ext xmlns:c16="http://schemas.microsoft.com/office/drawing/2014/chart" uri="{C3380CC4-5D6E-409C-BE32-E72D297353CC}">
              <c16:uniqueId val="{00000000-9EA3-4F90-AD7A-540E56D627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EA3-4F90-AD7A-540E56D627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C8-48B7-A5C2-44EC5BA850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73C8-48B7-A5C2-44EC5BA850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169.19</c:v>
                </c:pt>
                <c:pt idx="1">
                  <c:v>254.28</c:v>
                </c:pt>
                <c:pt idx="2">
                  <c:v>162.52000000000001</c:v>
                </c:pt>
                <c:pt idx="3">
                  <c:v>180.27</c:v>
                </c:pt>
                <c:pt idx="4">
                  <c:v>158</c:v>
                </c:pt>
              </c:numCache>
            </c:numRef>
          </c:val>
          <c:extLst>
            <c:ext xmlns:c16="http://schemas.microsoft.com/office/drawing/2014/chart" uri="{C3380CC4-5D6E-409C-BE32-E72D297353CC}">
              <c16:uniqueId val="{00000000-E287-488E-BC2E-367A97E8D8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287-488E-BC2E-367A97E8D8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526.89</c:v>
                </c:pt>
                <c:pt idx="1">
                  <c:v>450</c:v>
                </c:pt>
                <c:pt idx="2">
                  <c:v>486.03</c:v>
                </c:pt>
                <c:pt idx="3">
                  <c:v>443.77</c:v>
                </c:pt>
                <c:pt idx="4">
                  <c:v>439.06</c:v>
                </c:pt>
              </c:numCache>
            </c:numRef>
          </c:val>
          <c:extLst>
            <c:ext xmlns:c16="http://schemas.microsoft.com/office/drawing/2014/chart" uri="{C3380CC4-5D6E-409C-BE32-E72D297353CC}">
              <c16:uniqueId val="{00000000-8F11-48A1-85F5-6BA69871C4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F11-48A1-85F5-6BA69871C4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105.42</c:v>
                </c:pt>
                <c:pt idx="1">
                  <c:v>114.14</c:v>
                </c:pt>
                <c:pt idx="2">
                  <c:v>109.62</c:v>
                </c:pt>
                <c:pt idx="3">
                  <c:v>118.05</c:v>
                </c:pt>
                <c:pt idx="4">
                  <c:v>115.04</c:v>
                </c:pt>
              </c:numCache>
            </c:numRef>
          </c:val>
          <c:extLst>
            <c:ext xmlns:c16="http://schemas.microsoft.com/office/drawing/2014/chart" uri="{C3380CC4-5D6E-409C-BE32-E72D297353CC}">
              <c16:uniqueId val="{00000000-1E13-4D22-B043-F02B99AE1E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1E13-4D22-B043-F02B99AE1E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148.33000000000001</c:v>
                </c:pt>
                <c:pt idx="1">
                  <c:v>137.24</c:v>
                </c:pt>
                <c:pt idx="2">
                  <c:v>142.62</c:v>
                </c:pt>
                <c:pt idx="3">
                  <c:v>135</c:v>
                </c:pt>
                <c:pt idx="4">
                  <c:v>149.63</c:v>
                </c:pt>
              </c:numCache>
            </c:numRef>
          </c:val>
          <c:extLst>
            <c:ext xmlns:c16="http://schemas.microsoft.com/office/drawing/2014/chart" uri="{C3380CC4-5D6E-409C-BE32-E72D297353CC}">
              <c16:uniqueId val="{00000000-0E07-40CA-AE6E-C1CBD08820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0E07-40CA-AE6E-C1CBD08820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1" zoomScaleNormal="100" workbookViewId="0">
      <selection activeCell="BS5" sqref="BS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富山県　立山町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25497</v>
      </c>
      <c r="AM8" s="61"/>
      <c r="AN8" s="61"/>
      <c r="AO8" s="61"/>
      <c r="AP8" s="61"/>
      <c r="AQ8" s="61"/>
      <c r="AR8" s="61"/>
      <c r="AS8" s="61"/>
      <c r="AT8" s="52">
        <f>データ!$S$6</f>
        <v>307.29000000000002</v>
      </c>
      <c r="AU8" s="53"/>
      <c r="AV8" s="53"/>
      <c r="AW8" s="53"/>
      <c r="AX8" s="53"/>
      <c r="AY8" s="53"/>
      <c r="AZ8" s="53"/>
      <c r="BA8" s="53"/>
      <c r="BB8" s="54">
        <f>データ!$T$6</f>
        <v>82.97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65.569999999999993</v>
      </c>
      <c r="J10" s="53"/>
      <c r="K10" s="53"/>
      <c r="L10" s="53"/>
      <c r="M10" s="53"/>
      <c r="N10" s="53"/>
      <c r="O10" s="64"/>
      <c r="P10" s="54">
        <f>データ!$P$6</f>
        <v>95.5</v>
      </c>
      <c r="Q10" s="54"/>
      <c r="R10" s="54"/>
      <c r="S10" s="54"/>
      <c r="T10" s="54"/>
      <c r="U10" s="54"/>
      <c r="V10" s="54"/>
      <c r="W10" s="61">
        <f>データ!$Q$6</f>
        <v>3471</v>
      </c>
      <c r="X10" s="61"/>
      <c r="Y10" s="61"/>
      <c r="Z10" s="61"/>
      <c r="AA10" s="61"/>
      <c r="AB10" s="61"/>
      <c r="AC10" s="61"/>
      <c r="AD10" s="2"/>
      <c r="AE10" s="2"/>
      <c r="AF10" s="2"/>
      <c r="AG10" s="2"/>
      <c r="AH10" s="4"/>
      <c r="AI10" s="4"/>
      <c r="AJ10" s="4"/>
      <c r="AK10" s="4"/>
      <c r="AL10" s="61">
        <f>データ!$U$6</f>
        <v>24263</v>
      </c>
      <c r="AM10" s="61"/>
      <c r="AN10" s="61"/>
      <c r="AO10" s="61"/>
      <c r="AP10" s="61"/>
      <c r="AQ10" s="61"/>
      <c r="AR10" s="61"/>
      <c r="AS10" s="61"/>
      <c r="AT10" s="52">
        <f>データ!$V$6</f>
        <v>61.15</v>
      </c>
      <c r="AU10" s="53"/>
      <c r="AV10" s="53"/>
      <c r="AW10" s="53"/>
      <c r="AX10" s="53"/>
      <c r="AY10" s="53"/>
      <c r="AZ10" s="53"/>
      <c r="BA10" s="53"/>
      <c r="BB10" s="54">
        <f>データ!$W$6</f>
        <v>396.78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txSw3oPMPCqPW+KI7muOdBr+gMAq52oaVGulx8FOjB1BerK1qyVBn+Bg0uMlXSma9euqxc+n6w2vtJsib+tQ==" saltValue="SdNumAwteM34qup2BPKE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163236</v>
      </c>
      <c r="D6" s="34">
        <f t="shared" si="3"/>
        <v>46</v>
      </c>
      <c r="E6" s="34">
        <f t="shared" si="3"/>
        <v>1</v>
      </c>
      <c r="F6" s="34">
        <f t="shared" si="3"/>
        <v>0</v>
      </c>
      <c r="G6" s="34">
        <f t="shared" si="3"/>
        <v>1</v>
      </c>
      <c r="H6" s="34" t="str">
        <f t="shared" si="3"/>
        <v>富山県　立山町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65.569999999999993</v>
      </c>
      <c r="P6" s="35">
        <f t="shared" si="3"/>
        <v>95.5</v>
      </c>
      <c r="Q6" s="35">
        <f t="shared" si="3"/>
        <v>3471</v>
      </c>
      <c r="R6" s="35">
        <f t="shared" si="3"/>
        <v>25497</v>
      </c>
      <c r="S6" s="35">
        <f t="shared" si="3"/>
        <v>307.29000000000002</v>
      </c>
      <c r="T6" s="35">
        <f t="shared" si="3"/>
        <v>82.97</v>
      </c>
      <c r="U6" s="35">
        <f t="shared" si="3"/>
        <v>24263</v>
      </c>
      <c r="V6" s="35">
        <f t="shared" si="3"/>
        <v>61.15</v>
      </c>
      <c r="W6" s="35">
        <f t="shared" si="3"/>
        <v>396.78</v>
      </c>
      <c r="X6" s="36">
        <f>IF(X7="",NA(),X7)</f>
        <v>105.68</v>
      </c>
      <c r="Y6" s="36">
        <f t="shared" ref="Y6:AG6" si="4">IF(Y7="",NA(),Y7)</f>
        <v>112.56</v>
      </c>
      <c r="Z6" s="36">
        <f t="shared" si="4"/>
        <v>108.56</v>
      </c>
      <c r="AA6" s="36">
        <f t="shared" si="4"/>
        <v>114.24</v>
      </c>
      <c r="AB6" s="36">
        <f t="shared" si="4"/>
        <v>112.89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169.19</v>
      </c>
      <c r="AU6" s="36">
        <f t="shared" ref="AU6:BC6" si="6">IF(AU7="",NA(),AU7)</f>
        <v>254.28</v>
      </c>
      <c r="AV6" s="36">
        <f t="shared" si="6"/>
        <v>162.52000000000001</v>
      </c>
      <c r="AW6" s="36">
        <f t="shared" si="6"/>
        <v>180.27</v>
      </c>
      <c r="AX6" s="36">
        <f t="shared" si="6"/>
        <v>158</v>
      </c>
      <c r="AY6" s="36">
        <f t="shared" si="6"/>
        <v>384.34</v>
      </c>
      <c r="AZ6" s="36">
        <f t="shared" si="6"/>
        <v>359.47</v>
      </c>
      <c r="BA6" s="36">
        <f t="shared" si="6"/>
        <v>369.69</v>
      </c>
      <c r="BB6" s="36">
        <f t="shared" si="6"/>
        <v>379.08</v>
      </c>
      <c r="BC6" s="36">
        <f t="shared" si="6"/>
        <v>367.55</v>
      </c>
      <c r="BD6" s="35" t="str">
        <f>IF(BD7="","",IF(BD7="-","【-】","【"&amp;SUBSTITUTE(TEXT(BD7,"#,##0.00"),"-","△")&amp;"】"))</f>
        <v>【260.31】</v>
      </c>
      <c r="BE6" s="36">
        <f>IF(BE7="",NA(),BE7)</f>
        <v>526.89</v>
      </c>
      <c r="BF6" s="36">
        <f t="shared" ref="BF6:BN6" si="7">IF(BF7="",NA(),BF7)</f>
        <v>450</v>
      </c>
      <c r="BG6" s="36">
        <f t="shared" si="7"/>
        <v>486.03</v>
      </c>
      <c r="BH6" s="36">
        <f t="shared" si="7"/>
        <v>443.77</v>
      </c>
      <c r="BI6" s="36">
        <f t="shared" si="7"/>
        <v>439.06</v>
      </c>
      <c r="BJ6" s="36">
        <f t="shared" si="7"/>
        <v>380.58</v>
      </c>
      <c r="BK6" s="36">
        <f t="shared" si="7"/>
        <v>401.79</v>
      </c>
      <c r="BL6" s="36">
        <f t="shared" si="7"/>
        <v>402.99</v>
      </c>
      <c r="BM6" s="36">
        <f t="shared" si="7"/>
        <v>398.98</v>
      </c>
      <c r="BN6" s="36">
        <f t="shared" si="7"/>
        <v>418.68</v>
      </c>
      <c r="BO6" s="35" t="str">
        <f>IF(BO7="","",IF(BO7="-","【-】","【"&amp;SUBSTITUTE(TEXT(BO7,"#,##0.00"),"-","△")&amp;"】"))</f>
        <v>【275.67】</v>
      </c>
      <c r="BP6" s="36">
        <f>IF(BP7="",NA(),BP7)</f>
        <v>105.42</v>
      </c>
      <c r="BQ6" s="36">
        <f t="shared" ref="BQ6:BY6" si="8">IF(BQ7="",NA(),BQ7)</f>
        <v>114.14</v>
      </c>
      <c r="BR6" s="36">
        <f t="shared" si="8"/>
        <v>109.62</v>
      </c>
      <c r="BS6" s="36">
        <f t="shared" si="8"/>
        <v>118.05</v>
      </c>
      <c r="BT6" s="36">
        <f t="shared" si="8"/>
        <v>115.04</v>
      </c>
      <c r="BU6" s="36">
        <f t="shared" si="8"/>
        <v>102.38</v>
      </c>
      <c r="BV6" s="36">
        <f t="shared" si="8"/>
        <v>100.12</v>
      </c>
      <c r="BW6" s="36">
        <f t="shared" si="8"/>
        <v>98.66</v>
      </c>
      <c r="BX6" s="36">
        <f t="shared" si="8"/>
        <v>98.64</v>
      </c>
      <c r="BY6" s="36">
        <f t="shared" si="8"/>
        <v>94.78</v>
      </c>
      <c r="BZ6" s="35" t="str">
        <f>IF(BZ7="","",IF(BZ7="-","【-】","【"&amp;SUBSTITUTE(TEXT(BZ7,"#,##0.00"),"-","△")&amp;"】"))</f>
        <v>【100.05】</v>
      </c>
      <c r="CA6" s="36">
        <f>IF(CA7="",NA(),CA7)</f>
        <v>148.33000000000001</v>
      </c>
      <c r="CB6" s="36">
        <f t="shared" ref="CB6:CJ6" si="9">IF(CB7="",NA(),CB7)</f>
        <v>137.24</v>
      </c>
      <c r="CC6" s="36">
        <f t="shared" si="9"/>
        <v>142.62</v>
      </c>
      <c r="CD6" s="36">
        <f t="shared" si="9"/>
        <v>135</v>
      </c>
      <c r="CE6" s="36">
        <f t="shared" si="9"/>
        <v>149.63</v>
      </c>
      <c r="CF6" s="36">
        <f t="shared" si="9"/>
        <v>168.67</v>
      </c>
      <c r="CG6" s="36">
        <f t="shared" si="9"/>
        <v>174.97</v>
      </c>
      <c r="CH6" s="36">
        <f t="shared" si="9"/>
        <v>178.59</v>
      </c>
      <c r="CI6" s="36">
        <f t="shared" si="9"/>
        <v>178.92</v>
      </c>
      <c r="CJ6" s="36">
        <f t="shared" si="9"/>
        <v>181.3</v>
      </c>
      <c r="CK6" s="35" t="str">
        <f>IF(CK7="","",IF(CK7="-","【-】","【"&amp;SUBSTITUTE(TEXT(CK7,"#,##0.00"),"-","△")&amp;"】"))</f>
        <v>【166.40】</v>
      </c>
      <c r="CL6" s="36">
        <f>IF(CL7="",NA(),CL7)</f>
        <v>71.94</v>
      </c>
      <c r="CM6" s="36">
        <f t="shared" ref="CM6:CU6" si="10">IF(CM7="",NA(),CM7)</f>
        <v>67.010000000000005</v>
      </c>
      <c r="CN6" s="36">
        <f t="shared" si="10"/>
        <v>66.47</v>
      </c>
      <c r="CO6" s="36">
        <f t="shared" si="10"/>
        <v>66.13</v>
      </c>
      <c r="CP6" s="36">
        <f t="shared" si="10"/>
        <v>65.849999999999994</v>
      </c>
      <c r="CQ6" s="36">
        <f t="shared" si="10"/>
        <v>54.92</v>
      </c>
      <c r="CR6" s="36">
        <f t="shared" si="10"/>
        <v>55.63</v>
      </c>
      <c r="CS6" s="36">
        <f t="shared" si="10"/>
        <v>55.03</v>
      </c>
      <c r="CT6" s="36">
        <f t="shared" si="10"/>
        <v>55.14</v>
      </c>
      <c r="CU6" s="36">
        <f t="shared" si="10"/>
        <v>55.89</v>
      </c>
      <c r="CV6" s="35" t="str">
        <f>IF(CV7="","",IF(CV7="-","【-】","【"&amp;SUBSTITUTE(TEXT(CV7,"#,##0.00"),"-","△")&amp;"】"))</f>
        <v>【60.69】</v>
      </c>
      <c r="CW6" s="36">
        <f>IF(CW7="",NA(),CW7)</f>
        <v>83.22</v>
      </c>
      <c r="CX6" s="36">
        <f t="shared" ref="CX6:DF6" si="11">IF(CX7="",NA(),CX7)</f>
        <v>83.13</v>
      </c>
      <c r="CY6" s="36">
        <f t="shared" si="11"/>
        <v>85.05</v>
      </c>
      <c r="CZ6" s="36">
        <f t="shared" si="11"/>
        <v>89.75</v>
      </c>
      <c r="DA6" s="36">
        <f t="shared" si="11"/>
        <v>82.75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43.88</v>
      </c>
      <c r="DI6" s="36">
        <f t="shared" ref="DI6:DQ6" si="12">IF(DI7="",NA(),DI7)</f>
        <v>45.44</v>
      </c>
      <c r="DJ6" s="36">
        <f t="shared" si="12"/>
        <v>44.78</v>
      </c>
      <c r="DK6" s="36">
        <f t="shared" si="12"/>
        <v>46.06</v>
      </c>
      <c r="DL6" s="36">
        <f t="shared" si="12"/>
        <v>46.3</v>
      </c>
      <c r="DM6" s="36">
        <f t="shared" si="12"/>
        <v>48.49</v>
      </c>
      <c r="DN6" s="36">
        <f t="shared" si="12"/>
        <v>48.05</v>
      </c>
      <c r="DO6" s="36">
        <f t="shared" si="12"/>
        <v>48.87</v>
      </c>
      <c r="DP6" s="36">
        <f t="shared" si="12"/>
        <v>49.92</v>
      </c>
      <c r="DQ6" s="36">
        <f t="shared" si="12"/>
        <v>50.63</v>
      </c>
      <c r="DR6" s="35" t="str">
        <f>IF(DR7="","",IF(DR7="-","【-】","【"&amp;SUBSTITUTE(TEXT(DR7,"#,##0.00"),"-","△")&amp;"】"))</f>
        <v>【50.19】</v>
      </c>
      <c r="DS6" s="36">
        <f>IF(DS7="",NA(),DS7)</f>
        <v>27.4</v>
      </c>
      <c r="DT6" s="36">
        <f t="shared" ref="DT6:EB6" si="13">IF(DT7="",NA(),DT7)</f>
        <v>29.32</v>
      </c>
      <c r="DU6" s="36">
        <f t="shared" si="13"/>
        <v>33.049999999999997</v>
      </c>
      <c r="DV6" s="36">
        <f t="shared" si="13"/>
        <v>33.020000000000003</v>
      </c>
      <c r="DW6" s="36">
        <f t="shared" si="13"/>
        <v>32.94</v>
      </c>
      <c r="DX6" s="36">
        <f t="shared" si="13"/>
        <v>12.79</v>
      </c>
      <c r="DY6" s="36">
        <f t="shared" si="13"/>
        <v>13.39</v>
      </c>
      <c r="DZ6" s="36">
        <f t="shared" si="13"/>
        <v>14.85</v>
      </c>
      <c r="EA6" s="36">
        <f t="shared" si="13"/>
        <v>16.88</v>
      </c>
      <c r="EB6" s="36">
        <f t="shared" si="13"/>
        <v>18.28</v>
      </c>
      <c r="EC6" s="35" t="str">
        <f>IF(EC7="","",IF(EC7="-","【-】","【"&amp;SUBSTITUTE(TEXT(EC7,"#,##0.00"),"-","△")&amp;"】"))</f>
        <v>【20.63】</v>
      </c>
      <c r="ED6" s="36">
        <f>IF(ED7="",NA(),ED7)</f>
        <v>0.71</v>
      </c>
      <c r="EE6" s="36">
        <f t="shared" ref="EE6:EM6" si="14">IF(EE7="",NA(),EE7)</f>
        <v>0.76</v>
      </c>
      <c r="EF6" s="36">
        <f t="shared" si="14"/>
        <v>0.82</v>
      </c>
      <c r="EG6" s="36">
        <f t="shared" si="14"/>
        <v>0.37</v>
      </c>
      <c r="EH6" s="36">
        <f t="shared" si="14"/>
        <v>1.26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163236</v>
      </c>
      <c r="D7" s="38">
        <v>46</v>
      </c>
      <c r="E7" s="38">
        <v>1</v>
      </c>
      <c r="F7" s="38">
        <v>0</v>
      </c>
      <c r="G7" s="38">
        <v>1</v>
      </c>
      <c r="H7" s="38" t="s">
        <v>93</v>
      </c>
      <c r="I7" s="38" t="s">
        <v>94</v>
      </c>
      <c r="J7" s="38" t="s">
        <v>95</v>
      </c>
      <c r="K7" s="38" t="s">
        <v>96</v>
      </c>
      <c r="L7" s="38" t="s">
        <v>97</v>
      </c>
      <c r="M7" s="38" t="s">
        <v>98</v>
      </c>
      <c r="N7" s="39" t="s">
        <v>99</v>
      </c>
      <c r="O7" s="39">
        <v>65.569999999999993</v>
      </c>
      <c r="P7" s="39">
        <v>95.5</v>
      </c>
      <c r="Q7" s="39">
        <v>3471</v>
      </c>
      <c r="R7" s="39">
        <v>25497</v>
      </c>
      <c r="S7" s="39">
        <v>307.29000000000002</v>
      </c>
      <c r="T7" s="39">
        <v>82.97</v>
      </c>
      <c r="U7" s="39">
        <v>24263</v>
      </c>
      <c r="V7" s="39">
        <v>61.15</v>
      </c>
      <c r="W7" s="39">
        <v>396.78</v>
      </c>
      <c r="X7" s="39">
        <v>105.68</v>
      </c>
      <c r="Y7" s="39">
        <v>112.56</v>
      </c>
      <c r="Z7" s="39">
        <v>108.56</v>
      </c>
      <c r="AA7" s="39">
        <v>114.24</v>
      </c>
      <c r="AB7" s="39">
        <v>112.89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169.19</v>
      </c>
      <c r="AU7" s="39">
        <v>254.28</v>
      </c>
      <c r="AV7" s="39">
        <v>162.52000000000001</v>
      </c>
      <c r="AW7" s="39">
        <v>180.27</v>
      </c>
      <c r="AX7" s="39">
        <v>158</v>
      </c>
      <c r="AY7" s="39">
        <v>384.34</v>
      </c>
      <c r="AZ7" s="39">
        <v>359.47</v>
      </c>
      <c r="BA7" s="39">
        <v>369.69</v>
      </c>
      <c r="BB7" s="39">
        <v>379.08</v>
      </c>
      <c r="BC7" s="39">
        <v>367.55</v>
      </c>
      <c r="BD7" s="39">
        <v>260.31</v>
      </c>
      <c r="BE7" s="39">
        <v>526.89</v>
      </c>
      <c r="BF7" s="39">
        <v>450</v>
      </c>
      <c r="BG7" s="39">
        <v>486.03</v>
      </c>
      <c r="BH7" s="39">
        <v>443.77</v>
      </c>
      <c r="BI7" s="39">
        <v>439.06</v>
      </c>
      <c r="BJ7" s="39">
        <v>380.58</v>
      </c>
      <c r="BK7" s="39">
        <v>401.79</v>
      </c>
      <c r="BL7" s="39">
        <v>402.99</v>
      </c>
      <c r="BM7" s="39">
        <v>398.98</v>
      </c>
      <c r="BN7" s="39">
        <v>418.68</v>
      </c>
      <c r="BO7" s="39">
        <v>275.67</v>
      </c>
      <c r="BP7" s="39">
        <v>105.42</v>
      </c>
      <c r="BQ7" s="39">
        <v>114.14</v>
      </c>
      <c r="BR7" s="39">
        <v>109.62</v>
      </c>
      <c r="BS7" s="39">
        <v>118.05</v>
      </c>
      <c r="BT7" s="39">
        <v>115.04</v>
      </c>
      <c r="BU7" s="39">
        <v>102.38</v>
      </c>
      <c r="BV7" s="39">
        <v>100.12</v>
      </c>
      <c r="BW7" s="39">
        <v>98.66</v>
      </c>
      <c r="BX7" s="39">
        <v>98.64</v>
      </c>
      <c r="BY7" s="39">
        <v>94.78</v>
      </c>
      <c r="BZ7" s="39">
        <v>100.05</v>
      </c>
      <c r="CA7" s="39">
        <v>148.33000000000001</v>
      </c>
      <c r="CB7" s="39">
        <v>137.24</v>
      </c>
      <c r="CC7" s="39">
        <v>142.62</v>
      </c>
      <c r="CD7" s="39">
        <v>135</v>
      </c>
      <c r="CE7" s="39">
        <v>149.63</v>
      </c>
      <c r="CF7" s="39">
        <v>168.67</v>
      </c>
      <c r="CG7" s="39">
        <v>174.97</v>
      </c>
      <c r="CH7" s="39">
        <v>178.59</v>
      </c>
      <c r="CI7" s="39">
        <v>178.92</v>
      </c>
      <c r="CJ7" s="39">
        <v>181.3</v>
      </c>
      <c r="CK7" s="39">
        <v>166.4</v>
      </c>
      <c r="CL7" s="39">
        <v>71.94</v>
      </c>
      <c r="CM7" s="39">
        <v>67.010000000000005</v>
      </c>
      <c r="CN7" s="39">
        <v>66.47</v>
      </c>
      <c r="CO7" s="39">
        <v>66.13</v>
      </c>
      <c r="CP7" s="39">
        <v>65.849999999999994</v>
      </c>
      <c r="CQ7" s="39">
        <v>54.92</v>
      </c>
      <c r="CR7" s="39">
        <v>55.63</v>
      </c>
      <c r="CS7" s="39">
        <v>55.03</v>
      </c>
      <c r="CT7" s="39">
        <v>55.14</v>
      </c>
      <c r="CU7" s="39">
        <v>55.89</v>
      </c>
      <c r="CV7" s="39">
        <v>60.69</v>
      </c>
      <c r="CW7" s="39">
        <v>83.22</v>
      </c>
      <c r="CX7" s="39">
        <v>83.13</v>
      </c>
      <c r="CY7" s="39">
        <v>85.05</v>
      </c>
      <c r="CZ7" s="39">
        <v>89.75</v>
      </c>
      <c r="DA7" s="39">
        <v>82.75</v>
      </c>
      <c r="DB7" s="39">
        <v>82.66</v>
      </c>
      <c r="DC7" s="39">
        <v>82.04</v>
      </c>
      <c r="DD7" s="39">
        <v>81.900000000000006</v>
      </c>
      <c r="DE7" s="39">
        <v>81.39</v>
      </c>
      <c r="DF7" s="39">
        <v>81.27</v>
      </c>
      <c r="DG7" s="39">
        <v>89.82</v>
      </c>
      <c r="DH7" s="39">
        <v>43.88</v>
      </c>
      <c r="DI7" s="39">
        <v>45.44</v>
      </c>
      <c r="DJ7" s="39">
        <v>44.78</v>
      </c>
      <c r="DK7" s="39">
        <v>46.06</v>
      </c>
      <c r="DL7" s="39">
        <v>46.3</v>
      </c>
      <c r="DM7" s="39">
        <v>48.49</v>
      </c>
      <c r="DN7" s="39">
        <v>48.05</v>
      </c>
      <c r="DO7" s="39">
        <v>48.87</v>
      </c>
      <c r="DP7" s="39">
        <v>49.92</v>
      </c>
      <c r="DQ7" s="39">
        <v>50.63</v>
      </c>
      <c r="DR7" s="39">
        <v>50.19</v>
      </c>
      <c r="DS7" s="39">
        <v>27.4</v>
      </c>
      <c r="DT7" s="39">
        <v>29.32</v>
      </c>
      <c r="DU7" s="39">
        <v>33.049999999999997</v>
      </c>
      <c r="DV7" s="39">
        <v>33.020000000000003</v>
      </c>
      <c r="DW7" s="39">
        <v>32.94</v>
      </c>
      <c r="DX7" s="39">
        <v>12.79</v>
      </c>
      <c r="DY7" s="39">
        <v>13.39</v>
      </c>
      <c r="DZ7" s="39">
        <v>14.85</v>
      </c>
      <c r="EA7" s="39">
        <v>16.88</v>
      </c>
      <c r="EB7" s="39">
        <v>18.28</v>
      </c>
      <c r="EC7" s="39">
        <v>20.63</v>
      </c>
      <c r="ED7" s="39">
        <v>0.71</v>
      </c>
      <c r="EE7" s="39">
        <v>0.76</v>
      </c>
      <c r="EF7" s="39">
        <v>0.82</v>
      </c>
      <c r="EG7" s="39">
        <v>0.37</v>
      </c>
      <c r="EH7" s="39">
        <v>1.26</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2022-01-18T00:45:47Z</cp:lastPrinted>
  <dcterms:created xsi:type="dcterms:W3CDTF">2021-12-03T06:48:34Z</dcterms:created>
  <dcterms:modified xsi:type="dcterms:W3CDTF">2022-02-10T07:25:16Z</dcterms:modified>
  <cp:category/>
</cp:coreProperties>
</file>