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I:\★市町村支援課移行データ\財政係\57 公営企業経営比較分析表\R03\R040105経営比較分析表の分析等について（依頼）\03_市町村より回答→ＨＰ掲載\17中新川広域\下水道（法適用）\"/>
    </mc:Choice>
  </mc:AlternateContent>
  <xr:revisionPtr revIDLastSave="0" documentId="13_ncr:1_{9E556669-01D1-4CEC-9642-06C02423106E}" xr6:coauthVersionLast="36" xr6:coauthVersionMax="36" xr10:uidLastSave="{00000000-0000-0000-0000-000000000000}"/>
  <workbookProtection workbookAlgorithmName="SHA-512" workbookHashValue="eRiSfghEOOgW+PQClWzrc05lUtYvl2/w420qXLNMe1wfDIaF32F0rzFiimW9DMqD7S0B7/xM335gxF2PbZnbnA==" workbookSaltValue="XsB6KTUkKzMWdfSgwo+SPA==" workbookSpinCount="100000" lockStructure="1"/>
  <bookViews>
    <workbookView xWindow="0" yWindow="0" windowWidth="15360" windowHeight="7635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T6" i="5"/>
  <c r="AT8" i="4" s="1"/>
  <c r="S6" i="5"/>
  <c r="AL8" i="4" s="1"/>
  <c r="R6" i="5"/>
  <c r="Q6" i="5"/>
  <c r="P6" i="5"/>
  <c r="P10" i="4" s="1"/>
  <c r="O6" i="5"/>
  <c r="I10" i="4" s="1"/>
  <c r="N6" i="5"/>
  <c r="M6" i="5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K85" i="4"/>
  <c r="J85" i="4"/>
  <c r="F85" i="4"/>
  <c r="AD10" i="4"/>
  <c r="W10" i="4"/>
  <c r="B10" i="4"/>
  <c r="BB8" i="4"/>
  <c r="AD8" i="4"/>
</calcChain>
</file>

<file path=xl/sharedStrings.xml><?xml version="1.0" encoding="utf-8"?>
<sst xmlns="http://schemas.openxmlformats.org/spreadsheetml/2006/main" count="239" uniqueCount="117">
  <si>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</si>
  <si>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</si>
  <si>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</si>
  <si>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</si>
  <si>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</si>
  <si>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</si>
  <si>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</si>
  <si>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</si>
  <si>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</si>
  <si>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</si>
  <si>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</si>
  <si>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</si>
  <si>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</si>
  <si>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</si>
  <si>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</si>
  <si>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</si>
  <si>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</si>
  <si>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</si>
  <si>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</si>
  <si>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</si>
  <si>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</si>
  <si>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</si>
  <si>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</si>
  <si>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</si>
  <si>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</si>
  <si>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</si>
  <si>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</si>
  <si>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</si>
  <si>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</si>
  <si>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</si>
  <si>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</si>
  <si>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</si>
  <si>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</si>
  <si>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</si>
  <si>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</si>
  <si>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</si>
  <si>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</si>
  <si>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</si>
  <si>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</si>
  <si>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</si>
  <si>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</si>
  <si>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</si>
  <si>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</si>
  <si>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</si>
  <si>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</si>
  <si>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</si>
  <si>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</si>
  <si>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</si>
  <si>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</si>
  <si>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</si>
  <si>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</si>
  <si>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</si>
  <si>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</si>
  <si>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</si>
  <si>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</si>
  <si>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</si>
  <si>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</si>
  <si>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</si>
  <si>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</si>
  <si>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</si>
  <si>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</si>
  <si>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</si>
  <si>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</si>
  <si>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</si>
  <si>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</si>
  <si>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</si>
  <si>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</si>
  <si>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</si>
  <si>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</si>
  <si>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</si>
  <si>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</si>
  <si>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</si>
  <si>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</si>
  <si>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</si>
  <si>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</si>
  <si>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</si>
  <si>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</si>
  <si>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</si>
  <si>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</si>
  <si>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</si>
  <si>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</si>
  <si>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</si>
  <si>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</si>
  <si>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</si>
  <si>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</si>
  <si>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</si>
  <si>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</si>
  <si>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</si>
  <si>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</si>
  <si>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</si>
  <si>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</si>
  <si>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</si>
  <si>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</si>
  <si>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</si>
  <si>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</si>
  <si>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</si>
  <si>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中新川広域行政事務組合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</si>
  <si>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</si>
  <si>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</si>
  <si>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</si>
  <si>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</si>
  <si>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</si>
  <si>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</si>
  <si>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</si>
  <si>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</si>
  <si>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</si>
  <si>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</si>
  <si>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</si>
  <si>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</si>
  <si>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</si>
  <si>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</si>
  <si>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</si>
  <si>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</si>
  <si>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</si>
  <si>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前年度比２ポイント増の約１０％となったが、類似団体と比較すると低い値となった。特環の管渠整備が継続中で、法定耐用年数に近い資産が少ない。②③管渠については、標準耐用年数が経過するＲ３２（2050年）以降に、事業費を平準化させて老朽化対策を実施する計画である。</t>
    <phoneticPr fontId="4"/>
  </si>
  <si>
    <t>経営戦略をＨ２８に策定しており、計画期間５年目のＲ３に改定を行った。Ｈ２８から公営企業会計を適用した。経営状況を議会及び住民に公表し、管理費の経費削減を図った上で、Ｒ１に料金改定を行った。当組合は２町１村の組合であり、構成町村である上市町及び立山町では、特環及び農集の処理場を有しており、人口減による処理水量の減に合わせ、施設の効率的な運用を図るため、各処理区の統廃合を行う必要がある。</t>
    <phoneticPr fontId="4"/>
  </si>
  <si>
    <t>本事業は、Ｈ２８から法適用している。①経常収支比率は前年度比２ポイント増の約１２４％となり、類似団体と比較すると高い値となった。Ｒ１に料金改定を行った効果がある。また、公共の処理場へ接続しており、処理場建設費の企業債利息が無いため、経常費用が抑えられている。②純損失が無く、累積欠損金が生じなかった。③流動比率は前年度比６ポイント増の約１６３％となり、類似団体と比較すると高い値となった。処理場建設費の企業債は公共で借入れているため、流動負債が抑えられている。④企業債残高対事業規模比率は、類似団体と比較すると低めである。管渠整備で地方債現在高が増え続けていたため、料金収入が追い付くよう努力する必要がある。⑤経費回収率は１００％と類似団体と比較すると高い値となった。処理場建設費の資本費が無いため、汚水処理費が抑えられている。⑥汚水処理原価は約１７４円となり、類似団体と比較すると低い。公共の処理場へ接続しているため、汚水処理費が抑えられている。⑦公共の処理場へ接続しているため、数値がない。⑧水洗化率は前年度比０.６ポイント増の約８１％となった。水洗化率は増加傾向である。管渠整備を進めているが、それ以上に水洗化人口が増加してい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</si>
</sst>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E9-4925-87B0-43FE3B5BA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0.09</c:v>
                </c:pt>
                <c:pt idx="2">
                  <c:v>0.13</c:v>
                </c:pt>
                <c:pt idx="3">
                  <c:v>0.36</c:v>
                </c:pt>
                <c:pt idx="4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E9-4925-87B0-43FE3B5BA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71-4785-9E3A-15CBEFCB5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42.9</c:v>
                </c:pt>
                <c:pt idx="1">
                  <c:v>43.36</c:v>
                </c:pt>
                <c:pt idx="2">
                  <c:v>42.56</c:v>
                </c:pt>
                <c:pt idx="3">
                  <c:v>42.47</c:v>
                </c:pt>
                <c:pt idx="4">
                  <c:v>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71-4785-9E3A-15CBEFCB5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76.510000000000005</c:v>
                </c:pt>
                <c:pt idx="1">
                  <c:v>77.569999999999993</c:v>
                </c:pt>
                <c:pt idx="2">
                  <c:v>79.040000000000006</c:v>
                </c:pt>
                <c:pt idx="3">
                  <c:v>80.72</c:v>
                </c:pt>
                <c:pt idx="4">
                  <c:v>81.290000000000006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CA-42E4-9AD6-B4739421F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83.5</c:v>
                </c:pt>
                <c:pt idx="1">
                  <c:v>83.06</c:v>
                </c:pt>
                <c:pt idx="2">
                  <c:v>83.32</c:v>
                </c:pt>
                <c:pt idx="3">
                  <c:v>83.75</c:v>
                </c:pt>
                <c:pt idx="4">
                  <c:v>84.19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CA-42E4-9AD6-B4739421F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119.57</c:v>
                </c:pt>
                <c:pt idx="1">
                  <c:v>114.33</c:v>
                </c:pt>
                <c:pt idx="2">
                  <c:v>126.72</c:v>
                </c:pt>
                <c:pt idx="3">
                  <c:v>121.94</c:v>
                </c:pt>
                <c:pt idx="4">
                  <c:v>124.21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7-4A4B-AFB0-46182EB31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100.85</c:v>
                </c:pt>
                <c:pt idx="1">
                  <c:v>102.13</c:v>
                </c:pt>
                <c:pt idx="2">
                  <c:v>101.72</c:v>
                </c:pt>
                <c:pt idx="3">
                  <c:v>102.73</c:v>
                </c:pt>
                <c:pt idx="4">
                  <c:v>105.78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B7-4A4B-AFB0-46182EB31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2.1800000000000002</c:v>
                </c:pt>
                <c:pt idx="1">
                  <c:v>4.26</c:v>
                </c:pt>
                <c:pt idx="2">
                  <c:v>6.3</c:v>
                </c:pt>
                <c:pt idx="3">
                  <c:v>8.25</c:v>
                </c:pt>
                <c:pt idx="4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E3-4772-A2B3-18C1E8643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22.77</c:v>
                </c:pt>
                <c:pt idx="1">
                  <c:v>23.93</c:v>
                </c:pt>
                <c:pt idx="2">
                  <c:v>24.68</c:v>
                </c:pt>
                <c:pt idx="3">
                  <c:v>24.68</c:v>
                </c:pt>
                <c:pt idx="4">
                  <c:v>21.36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E3-4772-A2B3-18C1E8643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9B-44B8-A5E0-B8B9DE15B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0.01</c:v>
                </c:pt>
                <c:pt idx="3" formatCode="#,##0.00;&quot;△&quot;#,##0.00;&quot;-&quot;">
                  <c:v>8.6199999999999992</c:v>
                </c:pt>
                <c:pt idx="4" formatCode="#,##0.00;&quot;△&quot;#,##0.00;&quot;-&quot;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9B-44B8-A5E0-B8B9DE15B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9B-4F09-AFC4-CB513826B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110.77</c:v>
                </c:pt>
                <c:pt idx="1">
                  <c:v>109.51</c:v>
                </c:pt>
                <c:pt idx="2">
                  <c:v>112.88</c:v>
                </c:pt>
                <c:pt idx="3">
                  <c:v>94.97</c:v>
                </c:pt>
                <c:pt idx="4">
                  <c:v>63.96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9B-4F09-AFC4-CB513826B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102.74</c:v>
                </c:pt>
                <c:pt idx="1">
                  <c:v>125.41</c:v>
                </c:pt>
                <c:pt idx="2">
                  <c:v>144.59</c:v>
                </c:pt>
                <c:pt idx="3">
                  <c:v>156.94999999999999</c:v>
                </c:pt>
                <c:pt idx="4">
                  <c:v>162.9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D3-46D0-AA75-183C9A605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46.78</c:v>
                </c:pt>
                <c:pt idx="1">
                  <c:v>47.44</c:v>
                </c:pt>
                <c:pt idx="2">
                  <c:v>49.18</c:v>
                </c:pt>
                <c:pt idx="3">
                  <c:v>47.72</c:v>
                </c:pt>
                <c:pt idx="4">
                  <c:v>44.24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D3-46D0-AA75-183C9A605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4141.99</c:v>
                </c:pt>
                <c:pt idx="1">
                  <c:v>4092.82</c:v>
                </c:pt>
                <c:pt idx="2">
                  <c:v>4148.47</c:v>
                </c:pt>
                <c:pt idx="3">
                  <c:v>1031.48</c:v>
                </c:pt>
                <c:pt idx="4">
                  <c:v>375.23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7-480B-B4C5-6F9801321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1298.9100000000001</c:v>
                </c:pt>
                <c:pt idx="1">
                  <c:v>1243.71</c:v>
                </c:pt>
                <c:pt idx="2">
                  <c:v>1194.1500000000001</c:v>
                </c:pt>
                <c:pt idx="3">
                  <c:v>1206.79</c:v>
                </c:pt>
                <c:pt idx="4">
                  <c:v>1258.43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F7-480B-B4C5-6F9801321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111.25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0E-4DF2-A839-3C5FEAC79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69.87</c:v>
                </c:pt>
                <c:pt idx="1">
                  <c:v>74.3</c:v>
                </c:pt>
                <c:pt idx="2">
                  <c:v>72.260000000000005</c:v>
                </c:pt>
                <c:pt idx="3">
                  <c:v>71.84</c:v>
                </c:pt>
                <c:pt idx="4">
                  <c:v>73.36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0E-4DF2-A839-3C5FEAC79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137.84</c:v>
                </c:pt>
                <c:pt idx="1">
                  <c:v>153.76</c:v>
                </c:pt>
                <c:pt idx="2">
                  <c:v>153.72</c:v>
                </c:pt>
                <c:pt idx="3">
                  <c:v>161.19999999999999</c:v>
                </c:pt>
                <c:pt idx="4">
                  <c:v>173.57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5-4F2C-84FF-B201D3AFA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234.96</c:v>
                </c:pt>
                <c:pt idx="1">
                  <c:v>221.81</c:v>
                </c:pt>
                <c:pt idx="2">
                  <c:v>230.02</c:v>
                </c:pt>
                <c:pt idx="3">
                  <c:v>228.47</c:v>
                </c:pt>
                <c:pt idx="4">
                  <c:v>224.88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85-4F2C-84FF-B201D3AFA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【1,260.21】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G4" zoomScaleNormal="100" workbookViewId="0">
      <selection activeCell="B14" sqref="B14:BJ1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富山県　中新川広域行政事務組合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特定環境保全公共下水道</v>
      </c>
      <c r="Q8" s="49"/>
      <c r="R8" s="49"/>
      <c r="S8" s="49"/>
      <c r="T8" s="49"/>
      <c r="U8" s="49"/>
      <c r="V8" s="49"/>
      <c r="W8" s="49" t="str">
        <f>データ!L6</f>
        <v>D2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 t="str">
        <f>データ!S6</f>
        <v>-</v>
      </c>
      <c r="AM8" s="51"/>
      <c r="AN8" s="51"/>
      <c r="AO8" s="51"/>
      <c r="AP8" s="51"/>
      <c r="AQ8" s="51"/>
      <c r="AR8" s="51"/>
      <c r="AS8" s="51"/>
      <c r="AT8" s="46" t="str">
        <f>データ!T6</f>
        <v>-</v>
      </c>
      <c r="AU8" s="46"/>
      <c r="AV8" s="46"/>
      <c r="AW8" s="46"/>
      <c r="AX8" s="46"/>
      <c r="AY8" s="46"/>
      <c r="AZ8" s="46"/>
      <c r="BA8" s="46"/>
      <c r="BB8" s="46" t="str">
        <f>データ!U6</f>
        <v>-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45.79</v>
      </c>
      <c r="J10" s="46"/>
      <c r="K10" s="46"/>
      <c r="L10" s="46"/>
      <c r="M10" s="46"/>
      <c r="N10" s="46"/>
      <c r="O10" s="46"/>
      <c r="P10" s="46">
        <f>データ!P6</f>
        <v>26.48</v>
      </c>
      <c r="Q10" s="46"/>
      <c r="R10" s="46"/>
      <c r="S10" s="46"/>
      <c r="T10" s="46"/>
      <c r="U10" s="46"/>
      <c r="V10" s="46"/>
      <c r="W10" s="46">
        <f>データ!Q6</f>
        <v>88.87</v>
      </c>
      <c r="X10" s="46"/>
      <c r="Y10" s="46"/>
      <c r="Z10" s="46"/>
      <c r="AA10" s="46"/>
      <c r="AB10" s="46"/>
      <c r="AC10" s="46"/>
      <c r="AD10" s="51">
        <f>データ!R6</f>
        <v>3740</v>
      </c>
      <c r="AE10" s="51"/>
      <c r="AF10" s="51"/>
      <c r="AG10" s="51"/>
      <c r="AH10" s="51"/>
      <c r="AI10" s="51"/>
      <c r="AJ10" s="51"/>
      <c r="AK10" s="2"/>
      <c r="AL10" s="51">
        <f>データ!V6</f>
        <v>12847</v>
      </c>
      <c r="AM10" s="51"/>
      <c r="AN10" s="51"/>
      <c r="AO10" s="51"/>
      <c r="AP10" s="51"/>
      <c r="AQ10" s="51"/>
      <c r="AR10" s="51"/>
      <c r="AS10" s="51"/>
      <c r="AT10" s="46">
        <f>データ!W6</f>
        <v>4.71</v>
      </c>
      <c r="AU10" s="46"/>
      <c r="AV10" s="46"/>
      <c r="AW10" s="46"/>
      <c r="AX10" s="46"/>
      <c r="AY10" s="46"/>
      <c r="AZ10" s="46"/>
      <c r="BA10" s="46"/>
      <c r="BB10" s="46">
        <f>データ!X6</f>
        <v>2727.6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116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114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115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【104.83】</v>
      </c>
      <c r="F85" s="26" t="str">
        <f>データ!AT6</f>
        <v>【61.55】</v>
      </c>
      <c r="G85" s="26" t="str">
        <f>データ!BE6</f>
        <v>【45.34】</v>
      </c>
      <c r="H85" s="26" t="str">
        <f>データ!BP6</f>
        <v>【1,260.21】</v>
      </c>
      <c r="I85" s="26" t="str">
        <f>データ!CA6</f>
        <v>【75.29】</v>
      </c>
      <c r="J85" s="26" t="str">
        <f>データ!CL6</f>
        <v>【215.41】</v>
      </c>
      <c r="K85" s="26" t="str">
        <f>データ!CW6</f>
        <v>【42.90】</v>
      </c>
      <c r="L85" s="26" t="str">
        <f>データ!DH6</f>
        <v>【84.75】</v>
      </c>
      <c r="M85" s="26" t="str">
        <f>データ!DS6</f>
        <v>【23.60】</v>
      </c>
      <c r="N85" s="26" t="str">
        <f>データ!ED6</f>
        <v>【0.01】</v>
      </c>
      <c r="O85" s="26" t="str">
        <f>データ!EO6</f>
        <v>【0.30】</v>
      </c>
    </row>
  </sheetData>
  <sheetProtection algorithmName="SHA-512" hashValue="+2fOHK7a9DtogHon3TXnvHRvb9ULy56TzQzBZbXxZORxo6lzqD28923+UrD/xQ1pt6tkeTOLL/TIKiV/tLLlug==" saltValue="b0qHlLsb9JU385B83M0ks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2020</v>
      </c>
      <c r="C6" s="33">
        <f t="shared" ref="C6:X6" si="3">C7</f>
        <v>169048</v>
      </c>
      <c r="D6" s="33">
        <f t="shared" si="3"/>
        <v>46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富山県　中新川広域行政事務組合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>
        <f t="shared" si="3"/>
        <v>45.79</v>
      </c>
      <c r="P6" s="34">
        <f t="shared" si="3"/>
        <v>26.48</v>
      </c>
      <c r="Q6" s="34">
        <f t="shared" si="3"/>
        <v>88.87</v>
      </c>
      <c r="R6" s="34">
        <f t="shared" si="3"/>
        <v>3740</v>
      </c>
      <c r="S6" s="34" t="str">
        <f t="shared" si="3"/>
        <v>-</v>
      </c>
      <c r="T6" s="34" t="str">
        <f t="shared" si="3"/>
        <v>-</v>
      </c>
      <c r="U6" s="34" t="str">
        <f t="shared" si="3"/>
        <v>-</v>
      </c>
      <c r="V6" s="34">
        <f t="shared" si="3"/>
        <v>12847</v>
      </c>
      <c r="W6" s="34">
        <f t="shared" si="3"/>
        <v>4.71</v>
      </c>
      <c r="X6" s="34">
        <f t="shared" si="3"/>
        <v>2727.6</v>
      </c>
      <c r="Y6" s="35">
        <f>IF(Y7="",NA(),Y7)</f>
        <v>119.57</v>
      </c>
      <c r="Z6" s="35">
        <f t="shared" ref="Z6:AH6" si="4">IF(Z7="",NA(),Z7)</f>
        <v>114.33</v>
      </c>
      <c r="AA6" s="35">
        <f t="shared" si="4"/>
        <v>126.72</v>
      </c>
      <c r="AB6" s="35">
        <f t="shared" si="4"/>
        <v>121.94</v>
      </c>
      <c r="AC6" s="35">
        <f t="shared" si="4"/>
        <v>124.21</v>
      </c>
      <c r="AD6" s="35">
        <f t="shared" si="4"/>
        <v>100.85</v>
      </c>
      <c r="AE6" s="35">
        <f t="shared" si="4"/>
        <v>102.13</v>
      </c>
      <c r="AF6" s="35">
        <f t="shared" si="4"/>
        <v>101.72</v>
      </c>
      <c r="AG6" s="35">
        <f t="shared" si="4"/>
        <v>102.73</v>
      </c>
      <c r="AH6" s="35">
        <f t="shared" si="4"/>
        <v>105.78</v>
      </c>
      <c r="AI6" s="34" t="str">
        <f>IF(AI7="","",IF(AI7="-","【-】","【"&amp;SUBSTITUTE(TEXT(AI7,"#,##0.00"),"-","△")&amp;"】"))</f>
        <v>【104.83】</v>
      </c>
      <c r="AJ6" s="34">
        <f>IF(AJ7="",NA(),AJ7)</f>
        <v>0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>
        <f t="shared" si="5"/>
        <v>110.77</v>
      </c>
      <c r="AP6" s="35">
        <f t="shared" si="5"/>
        <v>109.51</v>
      </c>
      <c r="AQ6" s="35">
        <f t="shared" si="5"/>
        <v>112.88</v>
      </c>
      <c r="AR6" s="35">
        <f t="shared" si="5"/>
        <v>94.97</v>
      </c>
      <c r="AS6" s="35">
        <f t="shared" si="5"/>
        <v>63.96</v>
      </c>
      <c r="AT6" s="34" t="str">
        <f>IF(AT7="","",IF(AT7="-","【-】","【"&amp;SUBSTITUTE(TEXT(AT7,"#,##0.00"),"-","△")&amp;"】"))</f>
        <v>【61.55】</v>
      </c>
      <c r="AU6" s="35">
        <f>IF(AU7="",NA(),AU7)</f>
        <v>102.74</v>
      </c>
      <c r="AV6" s="35">
        <f t="shared" ref="AV6:BD6" si="6">IF(AV7="",NA(),AV7)</f>
        <v>125.41</v>
      </c>
      <c r="AW6" s="35">
        <f t="shared" si="6"/>
        <v>144.59</v>
      </c>
      <c r="AX6" s="35">
        <f t="shared" si="6"/>
        <v>156.94999999999999</v>
      </c>
      <c r="AY6" s="35">
        <f t="shared" si="6"/>
        <v>162.9</v>
      </c>
      <c r="AZ6" s="35">
        <f t="shared" si="6"/>
        <v>46.78</v>
      </c>
      <c r="BA6" s="35">
        <f t="shared" si="6"/>
        <v>47.44</v>
      </c>
      <c r="BB6" s="35">
        <f t="shared" si="6"/>
        <v>49.18</v>
      </c>
      <c r="BC6" s="35">
        <f t="shared" si="6"/>
        <v>47.72</v>
      </c>
      <c r="BD6" s="35">
        <f t="shared" si="6"/>
        <v>44.24</v>
      </c>
      <c r="BE6" s="34" t="str">
        <f>IF(BE7="","",IF(BE7="-","【-】","【"&amp;SUBSTITUTE(TEXT(BE7,"#,##0.00"),"-","△")&amp;"】"))</f>
        <v>【45.34】</v>
      </c>
      <c r="BF6" s="35">
        <f>IF(BF7="",NA(),BF7)</f>
        <v>4141.99</v>
      </c>
      <c r="BG6" s="35">
        <f t="shared" ref="BG6:BO6" si="7">IF(BG7="",NA(),BG7)</f>
        <v>4092.82</v>
      </c>
      <c r="BH6" s="35">
        <f t="shared" si="7"/>
        <v>4148.47</v>
      </c>
      <c r="BI6" s="35">
        <f t="shared" si="7"/>
        <v>1031.48</v>
      </c>
      <c r="BJ6" s="35">
        <f t="shared" si="7"/>
        <v>375.23</v>
      </c>
      <c r="BK6" s="35">
        <f t="shared" si="7"/>
        <v>1298.9100000000001</v>
      </c>
      <c r="BL6" s="35">
        <f t="shared" si="7"/>
        <v>1243.71</v>
      </c>
      <c r="BM6" s="35">
        <f t="shared" si="7"/>
        <v>1194.1500000000001</v>
      </c>
      <c r="BN6" s="35">
        <f t="shared" si="7"/>
        <v>1206.79</v>
      </c>
      <c r="BO6" s="35">
        <f t="shared" si="7"/>
        <v>1258.43</v>
      </c>
      <c r="BP6" s="34" t="str">
        <f>IF(BP7="","",IF(BP7="-","【-】","【"&amp;SUBSTITUTE(TEXT(BP7,"#,##0.00"),"-","△")&amp;"】"))</f>
        <v>【1,260.21】</v>
      </c>
      <c r="BQ6" s="35">
        <f>IF(BQ7="",NA(),BQ7)</f>
        <v>111.25</v>
      </c>
      <c r="BR6" s="35">
        <f t="shared" ref="BR6:BZ6" si="8">IF(BR7="",NA(),BR7)</f>
        <v>100</v>
      </c>
      <c r="BS6" s="35">
        <f t="shared" si="8"/>
        <v>100</v>
      </c>
      <c r="BT6" s="35">
        <f t="shared" si="8"/>
        <v>100</v>
      </c>
      <c r="BU6" s="35">
        <f t="shared" si="8"/>
        <v>100</v>
      </c>
      <c r="BV6" s="35">
        <f t="shared" si="8"/>
        <v>69.87</v>
      </c>
      <c r="BW6" s="35">
        <f t="shared" si="8"/>
        <v>74.3</v>
      </c>
      <c r="BX6" s="35">
        <f t="shared" si="8"/>
        <v>72.260000000000005</v>
      </c>
      <c r="BY6" s="35">
        <f t="shared" si="8"/>
        <v>71.84</v>
      </c>
      <c r="BZ6" s="35">
        <f t="shared" si="8"/>
        <v>73.36</v>
      </c>
      <c r="CA6" s="34" t="str">
        <f>IF(CA7="","",IF(CA7="-","【-】","【"&amp;SUBSTITUTE(TEXT(CA7,"#,##0.00"),"-","△")&amp;"】"))</f>
        <v>【75.29】</v>
      </c>
      <c r="CB6" s="35">
        <f>IF(CB7="",NA(),CB7)</f>
        <v>137.84</v>
      </c>
      <c r="CC6" s="35">
        <f t="shared" ref="CC6:CK6" si="9">IF(CC7="",NA(),CC7)</f>
        <v>153.76</v>
      </c>
      <c r="CD6" s="35">
        <f t="shared" si="9"/>
        <v>153.72</v>
      </c>
      <c r="CE6" s="35">
        <f t="shared" si="9"/>
        <v>161.19999999999999</v>
      </c>
      <c r="CF6" s="35">
        <f t="shared" si="9"/>
        <v>173.57</v>
      </c>
      <c r="CG6" s="35">
        <f t="shared" si="9"/>
        <v>234.96</v>
      </c>
      <c r="CH6" s="35">
        <f t="shared" si="9"/>
        <v>221.81</v>
      </c>
      <c r="CI6" s="35">
        <f t="shared" si="9"/>
        <v>230.02</v>
      </c>
      <c r="CJ6" s="35">
        <f t="shared" si="9"/>
        <v>228.47</v>
      </c>
      <c r="CK6" s="35">
        <f t="shared" si="9"/>
        <v>224.88</v>
      </c>
      <c r="CL6" s="34" t="str">
        <f>IF(CL7="","",IF(CL7="-","【-】","【"&amp;SUBSTITUTE(TEXT(CL7,"#,##0.00"),"-","△")&amp;"】"))</f>
        <v>【215.41】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42.9</v>
      </c>
      <c r="CS6" s="35">
        <f t="shared" si="10"/>
        <v>43.36</v>
      </c>
      <c r="CT6" s="35">
        <f t="shared" si="10"/>
        <v>42.56</v>
      </c>
      <c r="CU6" s="35">
        <f t="shared" si="10"/>
        <v>42.47</v>
      </c>
      <c r="CV6" s="35">
        <f t="shared" si="10"/>
        <v>42.4</v>
      </c>
      <c r="CW6" s="34" t="str">
        <f>IF(CW7="","",IF(CW7="-","【-】","【"&amp;SUBSTITUTE(TEXT(CW7,"#,##0.00"),"-","△")&amp;"】"))</f>
        <v>【42.90】</v>
      </c>
      <c r="CX6" s="35">
        <f>IF(CX7="",NA(),CX7)</f>
        <v>76.510000000000005</v>
      </c>
      <c r="CY6" s="35">
        <f t="shared" ref="CY6:DG6" si="11">IF(CY7="",NA(),CY7)</f>
        <v>77.569999999999993</v>
      </c>
      <c r="CZ6" s="35">
        <f t="shared" si="11"/>
        <v>79.040000000000006</v>
      </c>
      <c r="DA6" s="35">
        <f t="shared" si="11"/>
        <v>80.72</v>
      </c>
      <c r="DB6" s="35">
        <f t="shared" si="11"/>
        <v>81.290000000000006</v>
      </c>
      <c r="DC6" s="35">
        <f t="shared" si="11"/>
        <v>83.5</v>
      </c>
      <c r="DD6" s="35">
        <f t="shared" si="11"/>
        <v>83.06</v>
      </c>
      <c r="DE6" s="35">
        <f t="shared" si="11"/>
        <v>83.32</v>
      </c>
      <c r="DF6" s="35">
        <f t="shared" si="11"/>
        <v>83.75</v>
      </c>
      <c r="DG6" s="35">
        <f t="shared" si="11"/>
        <v>84.19</v>
      </c>
      <c r="DH6" s="34" t="str">
        <f>IF(DH7="","",IF(DH7="-","【-】","【"&amp;SUBSTITUTE(TEXT(DH7,"#,##0.00"),"-","△")&amp;"】"))</f>
        <v>【84.75】</v>
      </c>
      <c r="DI6" s="35">
        <f>IF(DI7="",NA(),DI7)</f>
        <v>2.1800000000000002</v>
      </c>
      <c r="DJ6" s="35">
        <f t="shared" ref="DJ6:DR6" si="12">IF(DJ7="",NA(),DJ7)</f>
        <v>4.26</v>
      </c>
      <c r="DK6" s="35">
        <f t="shared" si="12"/>
        <v>6.3</v>
      </c>
      <c r="DL6" s="35">
        <f t="shared" si="12"/>
        <v>8.25</v>
      </c>
      <c r="DM6" s="35">
        <f t="shared" si="12"/>
        <v>10.1</v>
      </c>
      <c r="DN6" s="35">
        <f t="shared" si="12"/>
        <v>22.77</v>
      </c>
      <c r="DO6" s="35">
        <f t="shared" si="12"/>
        <v>23.93</v>
      </c>
      <c r="DP6" s="35">
        <f t="shared" si="12"/>
        <v>24.68</v>
      </c>
      <c r="DQ6" s="35">
        <f t="shared" si="12"/>
        <v>24.68</v>
      </c>
      <c r="DR6" s="35">
        <f t="shared" si="12"/>
        <v>21.36</v>
      </c>
      <c r="DS6" s="34" t="str">
        <f>IF(DS7="","",IF(DS7="-","【-】","【"&amp;SUBSTITUTE(TEXT(DS7,"#,##0.00"),"-","△")&amp;"】"))</f>
        <v>【23.60】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4">
        <f t="shared" si="13"/>
        <v>0</v>
      </c>
      <c r="DZ6" s="34">
        <f t="shared" si="13"/>
        <v>0</v>
      </c>
      <c r="EA6" s="35">
        <f t="shared" si="13"/>
        <v>0.01</v>
      </c>
      <c r="EB6" s="35">
        <f t="shared" si="13"/>
        <v>8.6199999999999992</v>
      </c>
      <c r="EC6" s="35">
        <f t="shared" si="13"/>
        <v>0.01</v>
      </c>
      <c r="ED6" s="34" t="str">
        <f>IF(ED7="","",IF(ED7="-","【-】","【"&amp;SUBSTITUTE(TEXT(ED7,"#,##0.00"),"-","△")&amp;"】"))</f>
        <v>【0.01】</v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0.09</v>
      </c>
      <c r="EK6" s="35">
        <f t="shared" si="14"/>
        <v>0.09</v>
      </c>
      <c r="EL6" s="35">
        <f t="shared" si="14"/>
        <v>0.13</v>
      </c>
      <c r="EM6" s="35">
        <f t="shared" si="14"/>
        <v>0.36</v>
      </c>
      <c r="EN6" s="35">
        <f t="shared" si="14"/>
        <v>0.39</v>
      </c>
      <c r="EO6" s="34" t="str">
        <f>IF(EO7="","",IF(EO7="-","【-】","【"&amp;SUBSTITUTE(TEXT(EO7,"#,##0.00"),"-","△")&amp;"】"))</f>
        <v>【0.30】</v>
      </c>
    </row>
    <row r="7" spans="1:148" s="36" customFormat="1" x14ac:dyDescent="0.15">
      <c r="A7" s="28"/>
      <c r="B7" s="37">
        <v>2020</v>
      </c>
      <c r="C7" s="37">
        <v>169048</v>
      </c>
      <c r="D7" s="37">
        <v>46</v>
      </c>
      <c r="E7" s="37">
        <v>17</v>
      </c>
      <c r="F7" s="37">
        <v>4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45.79</v>
      </c>
      <c r="P7" s="38">
        <v>26.48</v>
      </c>
      <c r="Q7" s="38">
        <v>88.87</v>
      </c>
      <c r="R7" s="38">
        <v>3740</v>
      </c>
      <c r="S7" s="38" t="s">
        <v>102</v>
      </c>
      <c r="T7" s="38" t="s">
        <v>102</v>
      </c>
      <c r="U7" s="38" t="s">
        <v>102</v>
      </c>
      <c r="V7" s="38">
        <v>12847</v>
      </c>
      <c r="W7" s="38">
        <v>4.71</v>
      </c>
      <c r="X7" s="38">
        <v>2727.6</v>
      </c>
      <c r="Y7" s="38">
        <v>119.57</v>
      </c>
      <c r="Z7" s="38">
        <v>114.33</v>
      </c>
      <c r="AA7" s="38">
        <v>126.72</v>
      </c>
      <c r="AB7" s="38">
        <v>121.94</v>
      </c>
      <c r="AC7" s="38">
        <v>124.21</v>
      </c>
      <c r="AD7" s="38">
        <v>100.85</v>
      </c>
      <c r="AE7" s="38">
        <v>102.13</v>
      </c>
      <c r="AF7" s="38">
        <v>101.72</v>
      </c>
      <c r="AG7" s="38">
        <v>102.73</v>
      </c>
      <c r="AH7" s="38">
        <v>105.78</v>
      </c>
      <c r="AI7" s="38">
        <v>104.83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110.77</v>
      </c>
      <c r="AP7" s="38">
        <v>109.51</v>
      </c>
      <c r="AQ7" s="38">
        <v>112.88</v>
      </c>
      <c r="AR7" s="38">
        <v>94.97</v>
      </c>
      <c r="AS7" s="38">
        <v>63.96</v>
      </c>
      <c r="AT7" s="38">
        <v>61.55</v>
      </c>
      <c r="AU7" s="38">
        <v>102.74</v>
      </c>
      <c r="AV7" s="38">
        <v>125.41</v>
      </c>
      <c r="AW7" s="38">
        <v>144.59</v>
      </c>
      <c r="AX7" s="38">
        <v>156.94999999999999</v>
      </c>
      <c r="AY7" s="38">
        <v>162.9</v>
      </c>
      <c r="AZ7" s="38">
        <v>46.78</v>
      </c>
      <c r="BA7" s="38">
        <v>47.44</v>
      </c>
      <c r="BB7" s="38">
        <v>49.18</v>
      </c>
      <c r="BC7" s="38">
        <v>47.72</v>
      </c>
      <c r="BD7" s="38">
        <v>44.24</v>
      </c>
      <c r="BE7" s="38">
        <v>45.34</v>
      </c>
      <c r="BF7" s="38">
        <v>4141.99</v>
      </c>
      <c r="BG7" s="38">
        <v>4092.82</v>
      </c>
      <c r="BH7" s="38">
        <v>4148.47</v>
      </c>
      <c r="BI7" s="38">
        <v>1031.48</v>
      </c>
      <c r="BJ7" s="38">
        <v>375.23</v>
      </c>
      <c r="BK7" s="38">
        <v>1298.9100000000001</v>
      </c>
      <c r="BL7" s="38">
        <v>1243.71</v>
      </c>
      <c r="BM7" s="38">
        <v>1194.1500000000001</v>
      </c>
      <c r="BN7" s="38">
        <v>1206.79</v>
      </c>
      <c r="BO7" s="38">
        <v>1258.43</v>
      </c>
      <c r="BP7" s="38">
        <v>1260.21</v>
      </c>
      <c r="BQ7" s="38">
        <v>111.25</v>
      </c>
      <c r="BR7" s="38">
        <v>100</v>
      </c>
      <c r="BS7" s="38">
        <v>100</v>
      </c>
      <c r="BT7" s="38">
        <v>100</v>
      </c>
      <c r="BU7" s="38">
        <v>100</v>
      </c>
      <c r="BV7" s="38">
        <v>69.87</v>
      </c>
      <c r="BW7" s="38">
        <v>74.3</v>
      </c>
      <c r="BX7" s="38">
        <v>72.260000000000005</v>
      </c>
      <c r="BY7" s="38">
        <v>71.84</v>
      </c>
      <c r="BZ7" s="38">
        <v>73.36</v>
      </c>
      <c r="CA7" s="38">
        <v>75.290000000000006</v>
      </c>
      <c r="CB7" s="38">
        <v>137.84</v>
      </c>
      <c r="CC7" s="38">
        <v>153.76</v>
      </c>
      <c r="CD7" s="38">
        <v>153.72</v>
      </c>
      <c r="CE7" s="38">
        <v>161.19999999999999</v>
      </c>
      <c r="CF7" s="38">
        <v>173.57</v>
      </c>
      <c r="CG7" s="38">
        <v>234.96</v>
      </c>
      <c r="CH7" s="38">
        <v>221.81</v>
      </c>
      <c r="CI7" s="38">
        <v>230.02</v>
      </c>
      <c r="CJ7" s="38">
        <v>228.47</v>
      </c>
      <c r="CK7" s="38">
        <v>224.88</v>
      </c>
      <c r="CL7" s="38">
        <v>215.41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 t="s">
        <v>102</v>
      </c>
      <c r="CR7" s="38">
        <v>42.9</v>
      </c>
      <c r="CS7" s="38">
        <v>43.36</v>
      </c>
      <c r="CT7" s="38">
        <v>42.56</v>
      </c>
      <c r="CU7" s="38">
        <v>42.47</v>
      </c>
      <c r="CV7" s="38">
        <v>42.4</v>
      </c>
      <c r="CW7" s="38">
        <v>42.9</v>
      </c>
      <c r="CX7" s="38">
        <v>76.510000000000005</v>
      </c>
      <c r="CY7" s="38">
        <v>77.569999999999993</v>
      </c>
      <c r="CZ7" s="38">
        <v>79.040000000000006</v>
      </c>
      <c r="DA7" s="38">
        <v>80.72</v>
      </c>
      <c r="DB7" s="38">
        <v>81.290000000000006</v>
      </c>
      <c r="DC7" s="38">
        <v>83.5</v>
      </c>
      <c r="DD7" s="38">
        <v>83.06</v>
      </c>
      <c r="DE7" s="38">
        <v>83.32</v>
      </c>
      <c r="DF7" s="38">
        <v>83.75</v>
      </c>
      <c r="DG7" s="38">
        <v>84.19</v>
      </c>
      <c r="DH7" s="38">
        <v>84.75</v>
      </c>
      <c r="DI7" s="38">
        <v>2.1800000000000002</v>
      </c>
      <c r="DJ7" s="38">
        <v>4.26</v>
      </c>
      <c r="DK7" s="38">
        <v>6.3</v>
      </c>
      <c r="DL7" s="38">
        <v>8.25</v>
      </c>
      <c r="DM7" s="38">
        <v>10.1</v>
      </c>
      <c r="DN7" s="38">
        <v>22.77</v>
      </c>
      <c r="DO7" s="38">
        <v>23.93</v>
      </c>
      <c r="DP7" s="38">
        <v>24.68</v>
      </c>
      <c r="DQ7" s="38">
        <v>24.68</v>
      </c>
      <c r="DR7" s="38">
        <v>21.36</v>
      </c>
      <c r="DS7" s="38">
        <v>23.6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</v>
      </c>
      <c r="DZ7" s="38">
        <v>0</v>
      </c>
      <c r="EA7" s="38">
        <v>0.01</v>
      </c>
      <c r="EB7" s="38">
        <v>8.6199999999999992</v>
      </c>
      <c r="EC7" s="38">
        <v>0.01</v>
      </c>
      <c r="ED7" s="38">
        <v>0.01</v>
      </c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0.09</v>
      </c>
      <c r="EK7" s="38">
        <v>0.09</v>
      </c>
      <c r="EL7" s="38">
        <v>0.13</v>
      </c>
      <c r="EM7" s="38">
        <v>0.36</v>
      </c>
      <c r="EN7" s="38">
        <v>0.39</v>
      </c>
      <c r="EO7" s="38">
        <v>0.3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111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富山県</cp:lastModifiedBy>
  <dcterms:modified xsi:type="dcterms:W3CDTF">2022-01-20T01:38:42Z</dcterms:modified>
</cp:coreProperties>
</file>