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■交通戦略企画課\1015原油高騰支援\06_要綱等\第６期（R6.10～）\01_鉄軌道・路線バス\04_HP用PDFエクセル\"/>
    </mc:Choice>
  </mc:AlternateContent>
  <xr:revisionPtr revIDLastSave="0" documentId="13_ncr:1_{5965B624-53D6-42F4-B883-AF1E77F19E03}" xr6:coauthVersionLast="47" xr6:coauthVersionMax="47" xr10:uidLastSave="{00000000-0000-0000-0000-000000000000}"/>
  <bookViews>
    <workbookView xWindow="-110" yWindow="-110" windowWidth="19420" windowHeight="10300" xr2:uid="{D91E7694-43C5-4840-8A43-75D6C59E253B}"/>
  </bookViews>
  <sheets>
    <sheet name="鉄軌道 (第6期) (記載例)" sheetId="1" r:id="rId1"/>
    <sheet name="バス (第6期) (記載例１)" sheetId="2" r:id="rId2"/>
    <sheet name="バス (第6期) (記載例2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3" l="1"/>
  <c r="O8" i="3" s="1"/>
  <c r="P8" i="3" s="1"/>
  <c r="J9" i="2"/>
  <c r="K9" i="2" s="1"/>
  <c r="O9" i="2" s="1"/>
  <c r="N9" i="2"/>
  <c r="J10" i="2"/>
  <c r="K10" i="2" s="1"/>
  <c r="O10" i="2" s="1"/>
  <c r="P10" i="2" s="1"/>
  <c r="N10" i="2"/>
  <c r="J11" i="2"/>
  <c r="K11" i="2"/>
  <c r="N11" i="2"/>
  <c r="O11" i="2" s="1"/>
  <c r="P11" i="2" s="1"/>
  <c r="J12" i="2"/>
  <c r="K12" i="2"/>
  <c r="N12" i="2"/>
  <c r="O12" i="2"/>
  <c r="P12" i="2"/>
  <c r="L8" i="1"/>
  <c r="M8" i="1" s="1"/>
  <c r="L9" i="1"/>
  <c r="M9" i="1"/>
  <c r="N9" i="1"/>
  <c r="H10" i="1"/>
  <c r="I10" i="1"/>
  <c r="L11" i="1"/>
  <c r="M11" i="1"/>
  <c r="M13" i="1" s="1"/>
  <c r="N11" i="1"/>
  <c r="L12" i="1"/>
  <c r="M12" i="1"/>
  <c r="N12" i="1" s="1"/>
  <c r="H13" i="1"/>
  <c r="I13" i="1"/>
  <c r="N13" i="1" l="1"/>
  <c r="N15" i="1" s="1"/>
  <c r="M10" i="1"/>
  <c r="N8" i="1"/>
  <c r="N10" i="1" s="1"/>
  <c r="M15" i="1"/>
  <c r="P9" i="2"/>
  <c r="P15" i="2" s="1"/>
  <c r="O15" i="2"/>
</calcChain>
</file>

<file path=xl/sharedStrings.xml><?xml version="1.0" encoding="utf-8"?>
<sst xmlns="http://schemas.openxmlformats.org/spreadsheetml/2006/main" count="141" uniqueCount="69">
  <si>
    <t>令和６年10月～令和７年２月までの各月の使用電力量が確認できる書類</t>
    <rPh sb="0" eb="2">
      <t>レイワ</t>
    </rPh>
    <rPh sb="3" eb="4">
      <t>ネン</t>
    </rPh>
    <rPh sb="6" eb="7">
      <t>ガツ</t>
    </rPh>
    <rPh sb="8" eb="10">
      <t>レイワ</t>
    </rPh>
    <rPh sb="11" eb="12">
      <t>ネン</t>
    </rPh>
    <rPh sb="13" eb="14">
      <t>ガツ</t>
    </rPh>
    <rPh sb="17" eb="19">
      <t>カクツキ</t>
    </rPh>
    <rPh sb="20" eb="22">
      <t>シヨウ</t>
    </rPh>
    <rPh sb="22" eb="24">
      <t>デンリョク</t>
    </rPh>
    <rPh sb="24" eb="25">
      <t>リョウ</t>
    </rPh>
    <rPh sb="26" eb="28">
      <t>カクニン</t>
    </rPh>
    <rPh sb="31" eb="33">
      <t>ショルイ</t>
    </rPh>
    <phoneticPr fontId="1"/>
  </si>
  <si>
    <t>補助対象路線の実車車両走行キロが確認できる書類</t>
    <rPh sb="0" eb="2">
      <t>ホジョ</t>
    </rPh>
    <rPh sb="2" eb="4">
      <t>タイショウ</t>
    </rPh>
    <rPh sb="4" eb="6">
      <t>ロセン</t>
    </rPh>
    <rPh sb="7" eb="9">
      <t>ジッシャ</t>
    </rPh>
    <rPh sb="9" eb="11">
      <t>シャリョウ</t>
    </rPh>
    <rPh sb="11" eb="13">
      <t>ソウコウ</t>
    </rPh>
    <rPh sb="16" eb="18">
      <t>カクニン</t>
    </rPh>
    <rPh sb="21" eb="23">
      <t>ショルイ</t>
    </rPh>
    <phoneticPr fontId="1"/>
  </si>
  <si>
    <t>【添付書類】</t>
    <rPh sb="1" eb="3">
      <t>テンプ</t>
    </rPh>
    <rPh sb="3" eb="5">
      <t>ショルイ</t>
    </rPh>
    <phoneticPr fontId="1"/>
  </si>
  <si>
    <t>燃料費等調整単価は、「燃料費調整単価＋市場調整単価」で算出すること。</t>
    <rPh sb="0" eb="3">
      <t>ネンリョウヒ</t>
    </rPh>
    <rPh sb="3" eb="4">
      <t>トウ</t>
    </rPh>
    <rPh sb="4" eb="8">
      <t>チョウセイタンカ</t>
    </rPh>
    <rPh sb="11" eb="14">
      <t>ネンリョウヒ</t>
    </rPh>
    <rPh sb="14" eb="18">
      <t>チョウセイタンカ</t>
    </rPh>
    <rPh sb="19" eb="21">
      <t>シジョウ</t>
    </rPh>
    <rPh sb="21" eb="25">
      <t>チョウセイタンカ</t>
    </rPh>
    <rPh sb="27" eb="29">
      <t>サンシュツ</t>
    </rPh>
    <phoneticPr fontId="1"/>
  </si>
  <si>
    <t>※</t>
    <phoneticPr fontId="1"/>
  </si>
  <si>
    <t>各路線の「使用電力量」は、路線ごとの実車車両走行キロで按分し、算出すること。</t>
    <rPh sb="0" eb="3">
      <t>カクロセン</t>
    </rPh>
    <rPh sb="5" eb="7">
      <t>シヨウ</t>
    </rPh>
    <rPh sb="7" eb="9">
      <t>デンリョク</t>
    </rPh>
    <rPh sb="9" eb="10">
      <t>リョウ</t>
    </rPh>
    <rPh sb="13" eb="15">
      <t>ロセン</t>
    </rPh>
    <rPh sb="18" eb="20">
      <t>ジッシャ</t>
    </rPh>
    <rPh sb="20" eb="22">
      <t>シャリョウ</t>
    </rPh>
    <rPh sb="22" eb="24">
      <t>ソウコウ</t>
    </rPh>
    <rPh sb="27" eb="29">
      <t>アンブン</t>
    </rPh>
    <rPh sb="31" eb="33">
      <t>サンシュツ</t>
    </rPh>
    <phoneticPr fontId="1"/>
  </si>
  <si>
    <t>【記載要領】</t>
    <rPh sb="1" eb="3">
      <t>キサイ</t>
    </rPh>
    <rPh sb="3" eb="5">
      <t>ヨウリョウ</t>
    </rPh>
    <phoneticPr fontId="1"/>
  </si>
  <si>
    <t>計</t>
    <rPh sb="0" eb="1">
      <t>ケイ</t>
    </rPh>
    <phoneticPr fontId="1"/>
  </si>
  <si>
    <t>小計</t>
    <rPh sb="0" eb="2">
      <t>ショウケイ</t>
    </rPh>
    <phoneticPr fontId="1"/>
  </si>
  <si>
    <t>R6.11</t>
    <phoneticPr fontId="1"/>
  </si>
  <si>
    <t>R6.10</t>
    <phoneticPr fontId="1"/>
  </si>
  <si>
    <t>■■</t>
    <phoneticPr fontId="1"/>
  </si>
  <si>
    <t>高岡市</t>
    <rPh sb="0" eb="3">
      <t>タカオカシ</t>
    </rPh>
    <phoneticPr fontId="1"/>
  </si>
  <si>
    <t>■■線</t>
    <rPh sb="2" eb="3">
      <t>セン</t>
    </rPh>
    <phoneticPr fontId="1"/>
  </si>
  <si>
    <t>○○</t>
    <phoneticPr fontId="1"/>
  </si>
  <si>
    <t>富山市</t>
    <rPh sb="0" eb="3">
      <t>トヤマシ</t>
    </rPh>
    <phoneticPr fontId="1"/>
  </si>
  <si>
    <t>○○線</t>
    <rPh sb="2" eb="3">
      <t>セン</t>
    </rPh>
    <phoneticPr fontId="1"/>
  </si>
  <si>
    <t>千円</t>
    <rPh sb="0" eb="1">
      <t>セン</t>
    </rPh>
    <rPh sb="1" eb="2">
      <t>エン</t>
    </rPh>
    <phoneticPr fontId="1"/>
  </si>
  <si>
    <t>円</t>
    <rPh sb="0" eb="1">
      <t>エン</t>
    </rPh>
    <phoneticPr fontId="1"/>
  </si>
  <si>
    <t>kwh</t>
    <phoneticPr fontId="1"/>
  </si>
  <si>
    <t>㎞</t>
    <phoneticPr fontId="1"/>
  </si>
  <si>
    <t>終点</t>
    <rPh sb="0" eb="2">
      <t>シュウテン</t>
    </rPh>
    <phoneticPr fontId="1"/>
  </si>
  <si>
    <t>主   な
経由地</t>
    <rPh sb="0" eb="1">
      <t>オモ</t>
    </rPh>
    <rPh sb="6" eb="8">
      <t>ケイユ</t>
    </rPh>
    <rPh sb="8" eb="9">
      <t>チ</t>
    </rPh>
    <phoneticPr fontId="1"/>
  </si>
  <si>
    <t>起点</t>
    <rPh sb="0" eb="2">
      <t>キテン</t>
    </rPh>
    <phoneticPr fontId="1"/>
  </si>
  <si>
    <t>補助申請額
⑦
（⑥×1/8）
千円未満切り捨て</t>
    <rPh sb="0" eb="2">
      <t>ホジョ</t>
    </rPh>
    <rPh sb="2" eb="5">
      <t>シンセイガク</t>
    </rPh>
    <rPh sb="16" eb="21">
      <t>センエンミマンキ</t>
    </rPh>
    <rPh sb="22" eb="23">
      <t>ス</t>
    </rPh>
    <phoneticPr fontId="1"/>
  </si>
  <si>
    <t>補助対象
費用
⑥
（②×⑤）</t>
    <rPh sb="0" eb="2">
      <t>ホジョ</t>
    </rPh>
    <rPh sb="2" eb="4">
      <t>タイショウ</t>
    </rPh>
    <rPh sb="5" eb="7">
      <t>ヒヨウ</t>
    </rPh>
    <phoneticPr fontId="1"/>
  </si>
  <si>
    <t>差額
⑤
（④－③）</t>
    <rPh sb="0" eb="1">
      <t>サ</t>
    </rPh>
    <rPh sb="1" eb="2">
      <t>ガク</t>
    </rPh>
    <phoneticPr fontId="1"/>
  </si>
  <si>
    <t>使用電力量
②</t>
    <rPh sb="0" eb="2">
      <t>シヨウ</t>
    </rPh>
    <rPh sb="2" eb="4">
      <t>デンリョク</t>
    </rPh>
    <rPh sb="4" eb="5">
      <t>リョウ</t>
    </rPh>
    <phoneticPr fontId="1"/>
  </si>
  <si>
    <t>実車
車両走行キロ
①</t>
    <rPh sb="0" eb="2">
      <t>ジッシャ</t>
    </rPh>
    <rPh sb="3" eb="5">
      <t>シャリョウ</t>
    </rPh>
    <rPh sb="5" eb="7">
      <t>ソウコウ</t>
    </rPh>
    <phoneticPr fontId="1"/>
  </si>
  <si>
    <t>対象月
R6.10～
R7.2分</t>
    <rPh sb="15" eb="16">
      <t>ブン</t>
    </rPh>
    <phoneticPr fontId="1"/>
  </si>
  <si>
    <t>運行路線</t>
    <rPh sb="0" eb="2">
      <t>ウンコウ</t>
    </rPh>
    <rPh sb="2" eb="4">
      <t>ロセン</t>
    </rPh>
    <phoneticPr fontId="1"/>
  </si>
  <si>
    <t>運行路線名</t>
    <rPh sb="0" eb="2">
      <t>ウンコウ</t>
    </rPh>
    <rPh sb="2" eb="4">
      <t>ロセン</t>
    </rPh>
    <rPh sb="4" eb="5">
      <t>メイ</t>
    </rPh>
    <phoneticPr fontId="1"/>
  </si>
  <si>
    <t>申請
番号</t>
    <rPh sb="0" eb="2">
      <t>シンセイ</t>
    </rPh>
    <rPh sb="3" eb="5">
      <t>バンゴウ</t>
    </rPh>
    <phoneticPr fontId="1"/>
  </si>
  <si>
    <t>①鉄軌道路線</t>
    <rPh sb="1" eb="2">
      <t>テツ</t>
    </rPh>
    <rPh sb="2" eb="4">
      <t>キドウ</t>
    </rPh>
    <rPh sb="4" eb="6">
      <t>ロセン</t>
    </rPh>
    <phoneticPr fontId="1"/>
  </si>
  <si>
    <t>様式１</t>
    <rPh sb="0" eb="2">
      <t>ヨウシキ</t>
    </rPh>
    <phoneticPr fontId="1"/>
  </si>
  <si>
    <t>３．公共交通等燃料価格高騰対策支援事業費補助金（第6期）　交付申請に係る運行路線の概要及び補助申請額</t>
    <rPh sb="2" eb="4">
      <t>コウキョウ</t>
    </rPh>
    <rPh sb="4" eb="6">
      <t>コウツウ</t>
    </rPh>
    <rPh sb="6" eb="7">
      <t>トウ</t>
    </rPh>
    <rPh sb="7" eb="9">
      <t>ネンリョウ</t>
    </rPh>
    <rPh sb="9" eb="11">
      <t>カカク</t>
    </rPh>
    <rPh sb="11" eb="13">
      <t>コウトウ</t>
    </rPh>
    <rPh sb="13" eb="15">
      <t>タイサク</t>
    </rPh>
    <rPh sb="15" eb="17">
      <t>シエン</t>
    </rPh>
    <rPh sb="17" eb="20">
      <t>ジギョウヒ</t>
    </rPh>
    <rPh sb="20" eb="23">
      <t>ホジョキン</t>
    </rPh>
    <rPh sb="24" eb="25">
      <t>ダイ</t>
    </rPh>
    <rPh sb="26" eb="27">
      <t>キ</t>
    </rPh>
    <rPh sb="29" eb="31">
      <t>コウフ</t>
    </rPh>
    <rPh sb="31" eb="33">
      <t>シンセイ</t>
    </rPh>
    <rPh sb="34" eb="35">
      <t>カカワ</t>
    </rPh>
    <rPh sb="36" eb="38">
      <t>ウンコウ</t>
    </rPh>
    <rPh sb="38" eb="40">
      <t>ロセン</t>
    </rPh>
    <rPh sb="41" eb="43">
      <t>ガイヨウ</t>
    </rPh>
    <rPh sb="43" eb="44">
      <t>オヨ</t>
    </rPh>
    <rPh sb="45" eb="47">
      <t>ホジョ</t>
    </rPh>
    <rPh sb="47" eb="49">
      <t>シンセイ</t>
    </rPh>
    <rPh sb="49" eb="50">
      <t>ガク</t>
    </rPh>
    <phoneticPr fontId="1"/>
  </si>
  <si>
    <t>令和６年10月～令和７年２月までの各月の平均燃料価格が確認できる書類</t>
    <rPh sb="0" eb="2">
      <t>レイワ</t>
    </rPh>
    <rPh sb="3" eb="4">
      <t>ネン</t>
    </rPh>
    <rPh sb="6" eb="7">
      <t>ガツ</t>
    </rPh>
    <rPh sb="8" eb="10">
      <t>レイワ</t>
    </rPh>
    <rPh sb="11" eb="12">
      <t>ネン</t>
    </rPh>
    <rPh sb="13" eb="14">
      <t>ガツ</t>
    </rPh>
    <rPh sb="17" eb="19">
      <t>カクツキ</t>
    </rPh>
    <rPh sb="20" eb="22">
      <t>ヘイキン</t>
    </rPh>
    <rPh sb="22" eb="24">
      <t>ネンリョウ</t>
    </rPh>
    <rPh sb="24" eb="26">
      <t>カカク</t>
    </rPh>
    <rPh sb="27" eb="29">
      <t>カクニン</t>
    </rPh>
    <rPh sb="32" eb="34">
      <t>ショルイ</t>
    </rPh>
    <phoneticPr fontId="1"/>
  </si>
  <si>
    <t>令和２年度の平均燃料価格が確認できる書類</t>
    <rPh sb="0" eb="2">
      <t>レイワ</t>
    </rPh>
    <rPh sb="3" eb="5">
      <t>ネンド</t>
    </rPh>
    <rPh sb="6" eb="8">
      <t>ヘイキン</t>
    </rPh>
    <rPh sb="8" eb="10">
      <t>ネンリョウ</t>
    </rPh>
    <rPh sb="10" eb="12">
      <t>カカク</t>
    </rPh>
    <rPh sb="13" eb="15">
      <t>カクニン</t>
    </rPh>
    <rPh sb="18" eb="20">
      <t>ショルイ</t>
    </rPh>
    <phoneticPr fontId="1"/>
  </si>
  <si>
    <t>補助対象路線の実車走行キロが確認できる書類</t>
    <rPh sb="0" eb="2">
      <t>ホジョ</t>
    </rPh>
    <rPh sb="2" eb="4">
      <t>タイショウ</t>
    </rPh>
    <rPh sb="4" eb="6">
      <t>ロセン</t>
    </rPh>
    <rPh sb="7" eb="9">
      <t>ジッシャ</t>
    </rPh>
    <rPh sb="9" eb="11">
      <t>ソウコウ</t>
    </rPh>
    <rPh sb="14" eb="16">
      <t>カクニン</t>
    </rPh>
    <rPh sb="19" eb="21">
      <t>ショルイ</t>
    </rPh>
    <phoneticPr fontId="1"/>
  </si>
  <si>
    <t>燃料使用量の算定にあたっては、実車走行キロを各社の１ℓあたりの走行キロで除して、算出することも可とする。</t>
    <rPh sb="0" eb="2">
      <t>ネンリョウ</t>
    </rPh>
    <rPh sb="2" eb="5">
      <t>シヨウリョウ</t>
    </rPh>
    <rPh sb="6" eb="8">
      <t>サンテイ</t>
    </rPh>
    <rPh sb="15" eb="17">
      <t>ジッシャ</t>
    </rPh>
    <rPh sb="17" eb="19">
      <t>ソウコウ</t>
    </rPh>
    <rPh sb="22" eb="24">
      <t>カクシャ</t>
    </rPh>
    <rPh sb="31" eb="33">
      <t>ソウコウ</t>
    </rPh>
    <rPh sb="36" eb="37">
      <t>ジョ</t>
    </rPh>
    <rPh sb="40" eb="42">
      <t>サンシュツ</t>
    </rPh>
    <rPh sb="47" eb="48">
      <t>カ</t>
    </rPh>
    <phoneticPr fontId="1"/>
  </si>
  <si>
    <t>R6.10～R7.2</t>
    <phoneticPr fontId="1"/>
  </si>
  <si>
    <t>☆☆</t>
    <phoneticPr fontId="1"/>
  </si>
  <si>
    <t>上市町</t>
    <rPh sb="0" eb="3">
      <t>カミイチマチ</t>
    </rPh>
    <phoneticPr fontId="1"/>
  </si>
  <si>
    <t>☆☆線</t>
    <rPh sb="2" eb="3">
      <t>セン</t>
    </rPh>
    <phoneticPr fontId="1"/>
  </si>
  <si>
    <t>●●</t>
    <phoneticPr fontId="1"/>
  </si>
  <si>
    <t>滑川市</t>
    <rPh sb="0" eb="3">
      <t>ナメリカワシ</t>
    </rPh>
    <phoneticPr fontId="1"/>
  </si>
  <si>
    <t>●●線</t>
    <rPh sb="2" eb="3">
      <t>セン</t>
    </rPh>
    <phoneticPr fontId="1"/>
  </si>
  <si>
    <t>◇◇</t>
    <phoneticPr fontId="1"/>
  </si>
  <si>
    <t>射水市</t>
    <rPh sb="0" eb="3">
      <t>イミズシ</t>
    </rPh>
    <phoneticPr fontId="1"/>
  </si>
  <si>
    <t>◇◇線</t>
    <rPh sb="2" eb="3">
      <t>セン</t>
    </rPh>
    <phoneticPr fontId="1"/>
  </si>
  <si>
    <t>ℓ</t>
    <phoneticPr fontId="1"/>
  </si>
  <si>
    <t>回</t>
    <rPh sb="0" eb="1">
      <t>カイ</t>
    </rPh>
    <phoneticPr fontId="1"/>
  </si>
  <si>
    <t>補助対象月
平均燃料
単価
④</t>
    <rPh sb="0" eb="2">
      <t>ホジョ</t>
    </rPh>
    <rPh sb="2" eb="4">
      <t>タイショウ</t>
    </rPh>
    <rPh sb="4" eb="5">
      <t>ツキ</t>
    </rPh>
    <rPh sb="6" eb="8">
      <t>ヘイキン</t>
    </rPh>
    <rPh sb="8" eb="10">
      <t>ネンリョウ</t>
    </rPh>
    <phoneticPr fontId="1"/>
  </si>
  <si>
    <t>令和２年度
平均燃料
単価
③</t>
    <rPh sb="0" eb="2">
      <t>レイワ</t>
    </rPh>
    <rPh sb="3" eb="5">
      <t>ネンド</t>
    </rPh>
    <rPh sb="6" eb="8">
      <t>ヘイキン</t>
    </rPh>
    <rPh sb="8" eb="10">
      <t>ネンリョウ</t>
    </rPh>
    <rPh sb="11" eb="13">
      <t>タンカ</t>
    </rPh>
    <phoneticPr fontId="1"/>
  </si>
  <si>
    <t>燃料使用量
②</t>
    <rPh sb="0" eb="2">
      <t>ネンリョウ</t>
    </rPh>
    <rPh sb="2" eb="5">
      <t>シヨウリョウ</t>
    </rPh>
    <phoneticPr fontId="1"/>
  </si>
  <si>
    <t>実車走行キロ
①</t>
    <rPh sb="0" eb="2">
      <t>ジッシャ</t>
    </rPh>
    <rPh sb="2" eb="4">
      <t>ソウコウ</t>
    </rPh>
    <phoneticPr fontId="1"/>
  </si>
  <si>
    <t xml:space="preserve">１日あたり運行回数
</t>
    <rPh sb="1" eb="2">
      <t>ニチ</t>
    </rPh>
    <rPh sb="5" eb="7">
      <t>ウンコウ</t>
    </rPh>
    <rPh sb="7" eb="9">
      <t>カイスウ</t>
    </rPh>
    <phoneticPr fontId="1"/>
  </si>
  <si>
    <t xml:space="preserve">系統
キロ程
</t>
    <rPh sb="0" eb="2">
      <t>ケイトウ</t>
    </rPh>
    <rPh sb="5" eb="6">
      <t>テイ</t>
    </rPh>
    <phoneticPr fontId="1"/>
  </si>
  <si>
    <t>運行系統</t>
    <rPh sb="0" eb="2">
      <t>ウンコウ</t>
    </rPh>
    <rPh sb="2" eb="4">
      <t>ケイトウ</t>
    </rPh>
    <phoneticPr fontId="1"/>
  </si>
  <si>
    <t>運行系統名</t>
    <rPh sb="0" eb="2">
      <t>ウンコウ</t>
    </rPh>
    <rPh sb="2" eb="4">
      <t>ケイトウ</t>
    </rPh>
    <rPh sb="4" eb="5">
      <t>メイ</t>
    </rPh>
    <phoneticPr fontId="1"/>
  </si>
  <si>
    <t>②路線バス</t>
    <phoneticPr fontId="1"/>
  </si>
  <si>
    <t>３．公共交通等燃料価格高騰対策支援事業費補助金（第６期）　交付申請に係る運行系統の概要及び補助申請額</t>
    <rPh sb="2" eb="4">
      <t>コウキョウ</t>
    </rPh>
    <rPh sb="4" eb="6">
      <t>コウツウ</t>
    </rPh>
    <rPh sb="6" eb="7">
      <t>トウ</t>
    </rPh>
    <rPh sb="7" eb="9">
      <t>ネンリョウ</t>
    </rPh>
    <rPh sb="9" eb="11">
      <t>カカク</t>
    </rPh>
    <rPh sb="11" eb="13">
      <t>コウトウ</t>
    </rPh>
    <rPh sb="13" eb="15">
      <t>タイサク</t>
    </rPh>
    <rPh sb="15" eb="17">
      <t>シエン</t>
    </rPh>
    <rPh sb="17" eb="20">
      <t>ジギョウヒ</t>
    </rPh>
    <rPh sb="20" eb="23">
      <t>ホジョキン</t>
    </rPh>
    <rPh sb="29" eb="31">
      <t>コウフ</t>
    </rPh>
    <rPh sb="31" eb="33">
      <t>シンセイ</t>
    </rPh>
    <rPh sb="34" eb="35">
      <t>カカワ</t>
    </rPh>
    <rPh sb="36" eb="38">
      <t>ウンコウ</t>
    </rPh>
    <rPh sb="38" eb="40">
      <t>ケイトウ</t>
    </rPh>
    <rPh sb="41" eb="43">
      <t>ガイヨウ</t>
    </rPh>
    <rPh sb="43" eb="44">
      <t>オヨ</t>
    </rPh>
    <rPh sb="45" eb="47">
      <t>ホジョ</t>
    </rPh>
    <rPh sb="47" eb="49">
      <t>シンセイ</t>
    </rPh>
    <rPh sb="49" eb="50">
      <t>ガク</t>
    </rPh>
    <phoneticPr fontId="1"/>
  </si>
  <si>
    <t>４万L</t>
    <rPh sb="1" eb="2">
      <t>マン</t>
    </rPh>
    <phoneticPr fontId="1"/>
  </si>
  <si>
    <t>10万km</t>
    <rPh sb="2" eb="3">
      <t>マン</t>
    </rPh>
    <phoneticPr fontId="1"/>
  </si>
  <si>
    <t>□◇線</t>
    <rPh sb="2" eb="3">
      <t>セン</t>
    </rPh>
    <phoneticPr fontId="1"/>
  </si>
  <si>
    <t>立山町</t>
    <rPh sb="0" eb="3">
      <t>タテヤママチ</t>
    </rPh>
    <phoneticPr fontId="1"/>
  </si>
  <si>
    <t>令和２年度
平均燃料費
調整単価
＋
電力量料金単価
③</t>
  </si>
  <si>
    <t>補助対象月の燃料費
等調整単価＋
電力量料金単価
④</t>
    <rPh sb="10" eb="11">
      <t>トウ</t>
    </rPh>
    <phoneticPr fontId="1"/>
  </si>
  <si>
    <t>「令和２年度平均燃料費調整単価＋電力量料金」及び「補助対象月の燃料費等調整単価＋電力量料金」は、契約先の数値を使用すること。</t>
    <rPh sb="1" eb="3">
      <t>レイワ</t>
    </rPh>
    <rPh sb="4" eb="6">
      <t>ネンド</t>
    </rPh>
    <rPh sb="6" eb="8">
      <t>ヘイキン</t>
    </rPh>
    <rPh sb="8" eb="10">
      <t>ネンリョウ</t>
    </rPh>
    <rPh sb="10" eb="11">
      <t>ヒ</t>
    </rPh>
    <rPh sb="11" eb="13">
      <t>チョウセイ</t>
    </rPh>
    <rPh sb="13" eb="15">
      <t>タンカ</t>
    </rPh>
    <rPh sb="19" eb="21">
      <t>リョウキン</t>
    </rPh>
    <rPh sb="22" eb="23">
      <t>オヨ</t>
    </rPh>
    <rPh sb="25" eb="30">
      <t>ホジョタイショウツキ</t>
    </rPh>
    <rPh sb="31" eb="33">
      <t>ネンリョウ</t>
    </rPh>
    <rPh sb="33" eb="34">
      <t>ヒ</t>
    </rPh>
    <rPh sb="34" eb="35">
      <t>トウ</t>
    </rPh>
    <rPh sb="35" eb="37">
      <t>チョウセイ</t>
    </rPh>
    <rPh sb="37" eb="39">
      <t>タンカ</t>
    </rPh>
    <rPh sb="43" eb="45">
      <t>リョウキン</t>
    </rPh>
    <rPh sb="48" eb="51">
      <t>ケイヤクサキ</t>
    </rPh>
    <rPh sb="52" eb="54">
      <t>スウチ</t>
    </rPh>
    <rPh sb="55" eb="57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</si>
</sst>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right"/>
    </xf>
    <xf numFmtId="176" fontId="0" fillId="0" borderId="1" xfId="0" applyNumberFormat="1" applyBorder="1" applyAlignment="1">
      <alignment horizontal="right"/>
    </xf>
    <xf numFmtId="177" fontId="0" fillId="0" borderId="1" xfId="0" applyNumberFormat="1" applyBorder="1"/>
    <xf numFmtId="176" fontId="0" fillId="0" borderId="1" xfId="0" applyNumberFormat="1" applyBorder="1"/>
    <xf numFmtId="176" fontId="0" fillId="2" borderId="1" xfId="0" applyNumberFormat="1" applyFill="1" applyBorder="1"/>
    <xf numFmtId="177" fontId="0" fillId="2" borderId="1" xfId="0" applyNumberForma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0" fillId="0" borderId="8" xfId="0" applyBorder="1"/>
    <xf numFmtId="0" fontId="4" fillId="0" borderId="0" xfId="0" applyFont="1"/>
    <xf numFmtId="0" fontId="0" fillId="0" borderId="1" xfId="0" applyBorder="1"/>
    <xf numFmtId="176" fontId="0" fillId="0" borderId="0" xfId="0" applyNumberFormat="1"/>
    <xf numFmtId="0" fontId="0" fillId="0" borderId="1" xfId="0" applyBorder="1" applyAlignment="1">
      <alignment horizontal="right"/>
    </xf>
    <xf numFmtId="176" fontId="0" fillId="0" borderId="3" xfId="0" applyNumberFormat="1" applyBorder="1"/>
    <xf numFmtId="176" fontId="0" fillId="0" borderId="2" xfId="0" applyNumberFormat="1" applyBorder="1"/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22</xdr:row>
      <xdr:rowOff>9525</xdr:rowOff>
    </xdr:from>
    <xdr:to>
      <xdr:col>13</xdr:col>
      <xdr:colOff>857250</xdr:colOff>
      <xdr:row>26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6EC92B-A006-4149-B8F3-CED42724D0D2}"/>
            </a:ext>
          </a:extLst>
        </xdr:cNvPr>
        <xdr:cNvSpPr txBox="1"/>
      </xdr:nvSpPr>
      <xdr:spPr>
        <a:xfrm>
          <a:off x="6800850" y="3641725"/>
          <a:ext cx="2000250" cy="66992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latin typeface="ＭＳ 明朝" panose="02020609040205080304" pitchFamily="17" charset="-128"/>
              <a:ea typeface="ＭＳ 明朝" panose="02020609040205080304" pitchFamily="17" charset="-128"/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480391</xdr:colOff>
      <xdr:row>12</xdr:row>
      <xdr:rowOff>88349</xdr:rowOff>
    </xdr:from>
    <xdr:to>
      <xdr:col>11</xdr:col>
      <xdr:colOff>552174</xdr:colOff>
      <xdr:row>14</xdr:row>
      <xdr:rowOff>138045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40F006-FB71-4F30-AEBB-F6549A6F9DD6}"/>
            </a:ext>
          </a:extLst>
        </xdr:cNvPr>
        <xdr:cNvSpPr txBox="1"/>
      </xdr:nvSpPr>
      <xdr:spPr>
        <a:xfrm>
          <a:off x="1699591" y="2069549"/>
          <a:ext cx="5558183" cy="37989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路線が多く、また各月において「系統キロ程」「運行回数」に大きな差異がない場合は、次の通りＲ６．１０月～Ｒ７．２月までまとめて記載することもできます。</a:t>
          </a: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15</xdr:col>
      <xdr:colOff>36443</xdr:colOff>
      <xdr:row>23</xdr:row>
      <xdr:rowOff>175177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8C3DC36-E365-419F-A673-A8CA8A90BFE9}"/>
            </a:ext>
          </a:extLst>
        </xdr:cNvPr>
        <xdr:cNvSpPr txBox="1"/>
      </xdr:nvSpPr>
      <xdr:spPr>
        <a:xfrm>
          <a:off x="6705600" y="3302000"/>
          <a:ext cx="2474843" cy="657777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latin typeface="ＭＳ 明朝" panose="02020609040205080304" pitchFamily="17" charset="-128"/>
              <a:ea typeface="ＭＳ 明朝" panose="02020609040205080304" pitchFamily="17" charset="-128"/>
            </a:rPr>
            <a:t>記載例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19</xdr:row>
      <xdr:rowOff>0</xdr:rowOff>
    </xdr:from>
    <xdr:to>
      <xdr:col>15</xdr:col>
      <xdr:colOff>36443</xdr:colOff>
      <xdr:row>24</xdr:row>
      <xdr:rowOff>132522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9126E9B-FFDE-42A0-AC25-F87224F2C3BE}"/>
            </a:ext>
          </a:extLst>
        </xdr:cNvPr>
        <xdr:cNvSpPr txBox="1"/>
      </xdr:nvSpPr>
      <xdr:spPr>
        <a:xfrm>
          <a:off x="6705600" y="3136900"/>
          <a:ext cx="2474843" cy="958022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latin typeface="ＭＳ 明朝" panose="02020609040205080304" pitchFamily="17" charset="-128"/>
              <a:ea typeface="ＭＳ 明朝" panose="02020609040205080304" pitchFamily="17" charset="-128"/>
            </a:rPr>
            <a:t>記載例</a:t>
          </a:r>
          <a:endParaRPr kumimoji="1" lang="en-US" altLang="ja-JP" sz="3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（記載要領１のイメージ）</a:t>
          </a:r>
        </a:p>
      </xdr:txBody>
    </xdr:sp>
    <xdr:clientData/>
  </xdr:twoCellAnchor>
  <xdr:twoCellAnchor>
    <xdr:from>
      <xdr:col>12</xdr:col>
      <xdr:colOff>99390</xdr:colOff>
      <xdr:row>8</xdr:row>
      <xdr:rowOff>198782</xdr:rowOff>
    </xdr:from>
    <xdr:to>
      <xdr:col>15</xdr:col>
      <xdr:colOff>657086</xdr:colOff>
      <xdr:row>12</xdr:row>
      <xdr:rowOff>71782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94AF6E2-DF17-4C24-A4D6-5E514A26E08C}"/>
            </a:ext>
          </a:extLst>
        </xdr:cNvPr>
        <xdr:cNvSpPr txBox="1"/>
      </xdr:nvSpPr>
      <xdr:spPr>
        <a:xfrm>
          <a:off x="7414590" y="1487832"/>
          <a:ext cx="2342046" cy="5651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軽油使用量</a:t>
          </a:r>
          <a:endParaRPr kumimoji="1" lang="en-US" altLang="ja-JP" sz="1100"/>
        </a:p>
        <a:p>
          <a:r>
            <a:rPr kumimoji="1" lang="ja-JP" altLang="en-US" sz="1100"/>
            <a:t>＝走行キロ（①）</a:t>
          </a:r>
          <a:r>
            <a:rPr kumimoji="1" lang="en-US" altLang="ja-JP" sz="1100"/>
            <a:t>÷</a:t>
          </a:r>
          <a:r>
            <a:rPr kumimoji="1" lang="ja-JP" altLang="en-US" sz="1100"/>
            <a:t>平均燃費（</a:t>
          </a:r>
          <a:r>
            <a:rPr kumimoji="1" lang="en-US" altLang="ja-JP" sz="1100"/>
            <a:t>C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8</xdr:col>
      <xdr:colOff>643834</xdr:colOff>
      <xdr:row>14</xdr:row>
      <xdr:rowOff>8836</xdr:rowOff>
    </xdr:from>
    <xdr:to>
      <xdr:col>13</xdr:col>
      <xdr:colOff>110435</xdr:colOff>
      <xdr:row>16</xdr:row>
      <xdr:rowOff>77306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AAF4136-9556-4F9E-A0F2-8792484F3C72}"/>
            </a:ext>
          </a:extLst>
        </xdr:cNvPr>
        <xdr:cNvSpPr txBox="1"/>
      </xdr:nvSpPr>
      <xdr:spPr>
        <a:xfrm>
          <a:off x="5488884" y="2320236"/>
          <a:ext cx="2546351" cy="39867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平均燃費（</a:t>
          </a:r>
          <a:r>
            <a:rPr kumimoji="1" lang="en-US" altLang="ja-JP" sz="1100"/>
            <a:t>C</a:t>
          </a:r>
          <a:r>
            <a:rPr kumimoji="1" lang="ja-JP" altLang="en-US" sz="1100"/>
            <a:t>）＝</a:t>
          </a:r>
          <a:r>
            <a:rPr kumimoji="1" lang="en-US" altLang="ja-JP" sz="1100"/>
            <a:t>A÷B</a:t>
          </a:r>
          <a:r>
            <a:rPr kumimoji="1" lang="ja-JP" altLang="en-US" sz="1100"/>
            <a:t>＝</a:t>
          </a:r>
          <a:r>
            <a:rPr kumimoji="1" lang="en-US" altLang="ja-JP" sz="1100"/>
            <a:t>2.5km/L</a:t>
          </a:r>
          <a:endParaRPr kumimoji="1" lang="ja-JP" altLang="en-US" sz="1100"/>
        </a:p>
      </xdr:txBody>
    </xdr:sp>
    <xdr:clientData/>
  </xdr:twoCellAnchor>
  <xdr:twoCellAnchor>
    <xdr:from>
      <xdr:col>9</xdr:col>
      <xdr:colOff>331305</xdr:colOff>
      <xdr:row>11</xdr:row>
      <xdr:rowOff>39756</xdr:rowOff>
    </xdr:from>
    <xdr:to>
      <xdr:col>9</xdr:col>
      <xdr:colOff>623956</xdr:colOff>
      <xdr:row>12</xdr:row>
      <xdr:rowOff>93869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4A4C643-54E2-4419-8EB0-70E1EF5FA2D2}"/>
            </a:ext>
          </a:extLst>
        </xdr:cNvPr>
        <xdr:cNvSpPr txBox="1"/>
      </xdr:nvSpPr>
      <xdr:spPr>
        <a:xfrm>
          <a:off x="5817705" y="1855856"/>
          <a:ext cx="279951" cy="219213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10</xdr:col>
      <xdr:colOff>254000</xdr:colOff>
      <xdr:row>11</xdr:row>
      <xdr:rowOff>27608</xdr:rowOff>
    </xdr:from>
    <xdr:to>
      <xdr:col>10</xdr:col>
      <xdr:colOff>557695</xdr:colOff>
      <xdr:row>12</xdr:row>
      <xdr:rowOff>99391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DA51F6D-B30D-4BB3-8C23-53BADFD507A1}"/>
            </a:ext>
          </a:extLst>
        </xdr:cNvPr>
        <xdr:cNvSpPr txBox="1"/>
      </xdr:nvSpPr>
      <xdr:spPr>
        <a:xfrm>
          <a:off x="6350000" y="1843708"/>
          <a:ext cx="303695" cy="236883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9</xdr:col>
      <xdr:colOff>623957</xdr:colOff>
      <xdr:row>12</xdr:row>
      <xdr:rowOff>77303</xdr:rowOff>
    </xdr:from>
    <xdr:to>
      <xdr:col>10</xdr:col>
      <xdr:colOff>44174</xdr:colOff>
      <xdr:row>13</xdr:row>
      <xdr:rowOff>127000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8C567CD3-4F21-4FE7-AF1F-43DE495929E7}"/>
            </a:ext>
          </a:extLst>
        </xdr:cNvPr>
        <xdr:cNvCxnSpPr/>
      </xdr:nvCxnSpPr>
      <xdr:spPr>
        <a:xfrm>
          <a:off x="6097657" y="2058503"/>
          <a:ext cx="42517" cy="214797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198781</xdr:colOff>
      <xdr:row>12</xdr:row>
      <xdr:rowOff>143565</xdr:rowOff>
    </xdr:from>
    <xdr:to>
      <xdr:col>10</xdr:col>
      <xdr:colOff>242956</xdr:colOff>
      <xdr:row>13</xdr:row>
      <xdr:rowOff>126999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772F695A-7A13-4B2A-99C0-F4998252403F}"/>
            </a:ext>
          </a:extLst>
        </xdr:cNvPr>
        <xdr:cNvCxnSpPr/>
      </xdr:nvCxnSpPr>
      <xdr:spPr>
        <a:xfrm flipH="1">
          <a:off x="6294781" y="2124765"/>
          <a:ext cx="44175" cy="148534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553279</xdr:colOff>
      <xdr:row>11</xdr:row>
      <xdr:rowOff>39757</xdr:rowOff>
    </xdr:from>
    <xdr:to>
      <xdr:col>12</xdr:col>
      <xdr:colOff>115957</xdr:colOff>
      <xdr:row>11</xdr:row>
      <xdr:rowOff>60739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FC520DCD-4E55-49E9-B6BB-C5F030236730}"/>
            </a:ext>
          </a:extLst>
        </xdr:cNvPr>
        <xdr:cNvCxnSpPr/>
      </xdr:nvCxnSpPr>
      <xdr:spPr>
        <a:xfrm>
          <a:off x="6649279" y="1855857"/>
          <a:ext cx="781878" cy="20982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430696</xdr:colOff>
      <xdr:row>8</xdr:row>
      <xdr:rowOff>27608</xdr:rowOff>
    </xdr:from>
    <xdr:to>
      <xdr:col>12</xdr:col>
      <xdr:colOff>164548</xdr:colOff>
      <xdr:row>8</xdr:row>
      <xdr:rowOff>197678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94D06DB3-B5C0-4430-AAD3-03E36FB657BC}"/>
            </a:ext>
          </a:extLst>
        </xdr:cNvPr>
        <xdr:cNvCxnSpPr/>
      </xdr:nvCxnSpPr>
      <xdr:spPr>
        <a:xfrm flipH="1" flipV="1">
          <a:off x="6526696" y="1348408"/>
          <a:ext cx="953052" cy="13832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14369-E093-4E4B-A708-81BE32DA522A}">
  <sheetPr>
    <pageSetUpPr fitToPage="1"/>
  </sheetPr>
  <dimension ref="A1:R27"/>
  <sheetViews>
    <sheetView tabSelected="1" zoomScaleNormal="100" workbookViewId="0">
      <selection activeCell="P6" sqref="P6"/>
    </sheetView>
  </sheetViews>
  <sheetFormatPr defaultColWidth="9" defaultRowHeight="13" x14ac:dyDescent="0.2"/>
  <cols>
    <col min="1" max="1" width="2.90625" customWidth="1"/>
    <col min="2" max="2" width="2.6328125" customWidth="1"/>
    <col min="3" max="3" width="10.90625" customWidth="1"/>
    <col min="4" max="7" width="7.08984375" customWidth="1"/>
    <col min="8" max="10" width="10.7265625" customWidth="1"/>
    <col min="11" max="11" width="9.6328125" customWidth="1"/>
    <col min="12" max="12" width="10.6328125" customWidth="1"/>
    <col min="13" max="13" width="13.36328125" customWidth="1"/>
    <col min="14" max="14" width="14.7265625" customWidth="1"/>
    <col min="15" max="19" width="9.6328125" customWidth="1"/>
    <col min="20" max="20" width="7.6328125" customWidth="1"/>
  </cols>
  <sheetData>
    <row r="1" spans="1:18" ht="13.5" thickBot="1" x14ac:dyDescent="0.25">
      <c r="A1" s="13"/>
    </row>
    <row r="2" spans="1:18" ht="13.5" thickBot="1" x14ac:dyDescent="0.25">
      <c r="B2" t="s">
        <v>35</v>
      </c>
      <c r="N2" s="12" t="s">
        <v>34</v>
      </c>
    </row>
    <row r="3" spans="1:18" ht="7.5" customHeight="1" x14ac:dyDescent="0.2"/>
    <row r="4" spans="1:18" ht="13.5" customHeight="1" x14ac:dyDescent="0.2">
      <c r="B4" t="s">
        <v>33</v>
      </c>
    </row>
    <row r="5" spans="1:18" s="7" customFormat="1" ht="19.5" customHeight="1" x14ac:dyDescent="0.2">
      <c r="A5"/>
      <c r="B5" s="19" t="s">
        <v>32</v>
      </c>
      <c r="C5" s="19" t="s">
        <v>31</v>
      </c>
      <c r="D5" s="27" t="s">
        <v>30</v>
      </c>
      <c r="E5" s="28"/>
      <c r="F5" s="28"/>
      <c r="G5" s="19" t="s">
        <v>29</v>
      </c>
      <c r="H5" s="19" t="s">
        <v>28</v>
      </c>
      <c r="I5" s="19" t="s">
        <v>27</v>
      </c>
      <c r="J5" s="21" t="s">
        <v>66</v>
      </c>
      <c r="K5" s="23" t="s">
        <v>67</v>
      </c>
      <c r="L5" s="21" t="s">
        <v>26</v>
      </c>
      <c r="M5" s="19" t="s">
        <v>25</v>
      </c>
      <c r="N5" s="25" t="s">
        <v>24</v>
      </c>
      <c r="O5"/>
      <c r="P5"/>
      <c r="Q5"/>
      <c r="R5"/>
    </row>
    <row r="6" spans="1:18" s="7" customFormat="1" ht="78.75" customHeight="1" x14ac:dyDescent="0.2">
      <c r="A6"/>
      <c r="B6" s="20"/>
      <c r="C6" s="20"/>
      <c r="D6" s="11" t="s">
        <v>23</v>
      </c>
      <c r="E6" s="10" t="s">
        <v>22</v>
      </c>
      <c r="F6" s="9" t="s">
        <v>21</v>
      </c>
      <c r="G6" s="29"/>
      <c r="H6" s="20"/>
      <c r="I6" s="20"/>
      <c r="J6" s="22"/>
      <c r="K6" s="24"/>
      <c r="L6" s="22"/>
      <c r="M6" s="20"/>
      <c r="N6" s="26"/>
      <c r="O6" s="8"/>
      <c r="P6" s="8"/>
      <c r="Q6" s="8"/>
      <c r="R6" s="8"/>
    </row>
    <row r="7" spans="1:18" ht="20.149999999999999" customHeight="1" x14ac:dyDescent="0.2">
      <c r="B7" s="4"/>
      <c r="C7" s="4"/>
      <c r="D7" s="4"/>
      <c r="E7" s="4"/>
      <c r="F7" s="4"/>
      <c r="G7" s="4"/>
      <c r="H7" s="2" t="s">
        <v>20</v>
      </c>
      <c r="I7" s="2" t="s">
        <v>19</v>
      </c>
      <c r="J7" s="2" t="s">
        <v>18</v>
      </c>
      <c r="K7" s="2" t="s">
        <v>18</v>
      </c>
      <c r="L7" s="2" t="s">
        <v>18</v>
      </c>
      <c r="M7" s="2" t="s">
        <v>18</v>
      </c>
      <c r="N7" s="2" t="s">
        <v>17</v>
      </c>
    </row>
    <row r="8" spans="1:18" ht="20.149999999999999" customHeight="1" x14ac:dyDescent="0.2">
      <c r="B8" s="4">
        <v>1</v>
      </c>
      <c r="C8" s="4" t="s">
        <v>16</v>
      </c>
      <c r="D8" s="4" t="s">
        <v>15</v>
      </c>
      <c r="E8" s="4" t="s">
        <v>14</v>
      </c>
      <c r="F8" s="4" t="s">
        <v>14</v>
      </c>
      <c r="G8" s="4" t="s">
        <v>10</v>
      </c>
      <c r="H8" s="4">
        <v>151000</v>
      </c>
      <c r="I8" s="4">
        <v>101000</v>
      </c>
      <c r="J8" s="3">
        <v>9.9700000000000006</v>
      </c>
      <c r="K8" s="3">
        <v>17.66</v>
      </c>
      <c r="L8" s="3">
        <f>K8-J8</f>
        <v>7.6899999999999995</v>
      </c>
      <c r="M8" s="4">
        <f>L8*I8</f>
        <v>776690</v>
      </c>
      <c r="N8" s="4">
        <f>ROUNDDOWN(M8/8,-3)/1000</f>
        <v>97</v>
      </c>
    </row>
    <row r="9" spans="1:18" ht="20.149999999999999" customHeight="1" x14ac:dyDescent="0.2">
      <c r="B9" s="4"/>
      <c r="C9" s="4"/>
      <c r="D9" s="4"/>
      <c r="E9" s="4"/>
      <c r="F9" s="4"/>
      <c r="G9" s="4" t="s">
        <v>9</v>
      </c>
      <c r="H9" s="4">
        <v>150000</v>
      </c>
      <c r="I9" s="4">
        <v>100000</v>
      </c>
      <c r="J9" s="3">
        <v>9.17</v>
      </c>
      <c r="K9" s="3">
        <v>17.61</v>
      </c>
      <c r="L9" s="3">
        <f>K9-J9</f>
        <v>8.44</v>
      </c>
      <c r="M9" s="4">
        <f>L9*I9</f>
        <v>844000</v>
      </c>
      <c r="N9" s="4">
        <f>ROUNDDOWN(M9/8,-3)/1000</f>
        <v>105</v>
      </c>
    </row>
    <row r="10" spans="1:18" ht="20.149999999999999" customHeight="1" x14ac:dyDescent="0.2">
      <c r="B10" s="4"/>
      <c r="C10" s="4"/>
      <c r="D10" s="4"/>
      <c r="E10" s="4"/>
      <c r="F10" s="4"/>
      <c r="G10" s="5" t="s">
        <v>8</v>
      </c>
      <c r="H10" s="5">
        <f>SUM(H8:H9)</f>
        <v>301000</v>
      </c>
      <c r="I10" s="5">
        <f>SUM(I8:I9)</f>
        <v>201000</v>
      </c>
      <c r="J10" s="6"/>
      <c r="K10" s="6"/>
      <c r="L10" s="6"/>
      <c r="M10" s="5">
        <f>SUM(M8:M9)</f>
        <v>1620690</v>
      </c>
      <c r="N10" s="5">
        <f>SUM(N8:N9)</f>
        <v>202</v>
      </c>
    </row>
    <row r="11" spans="1:18" ht="20.149999999999999" customHeight="1" x14ac:dyDescent="0.2">
      <c r="B11" s="4">
        <v>2</v>
      </c>
      <c r="C11" s="4" t="s">
        <v>13</v>
      </c>
      <c r="D11" s="4" t="s">
        <v>12</v>
      </c>
      <c r="E11" s="4" t="s">
        <v>11</v>
      </c>
      <c r="F11" s="4" t="s">
        <v>11</v>
      </c>
      <c r="G11" s="4" t="s">
        <v>10</v>
      </c>
      <c r="H11" s="4">
        <v>210000</v>
      </c>
      <c r="I11" s="4">
        <v>155000</v>
      </c>
      <c r="J11" s="3">
        <v>9.9700000000000006</v>
      </c>
      <c r="K11" s="3">
        <v>17.66</v>
      </c>
      <c r="L11" s="3">
        <f>K11-J11</f>
        <v>7.6899999999999995</v>
      </c>
      <c r="M11" s="4">
        <f>L11*I11</f>
        <v>1191950</v>
      </c>
      <c r="N11" s="4">
        <f>ROUNDDOWN(M11/8,-3)/1000</f>
        <v>148</v>
      </c>
    </row>
    <row r="12" spans="1:18" ht="20.149999999999999" customHeight="1" x14ac:dyDescent="0.2">
      <c r="B12" s="4"/>
      <c r="C12" s="4"/>
      <c r="D12" s="4"/>
      <c r="E12" s="4"/>
      <c r="F12" s="4"/>
      <c r="G12" s="4" t="s">
        <v>9</v>
      </c>
      <c r="H12" s="4">
        <v>205000</v>
      </c>
      <c r="I12" s="4">
        <v>150000</v>
      </c>
      <c r="J12" s="3">
        <v>9.17</v>
      </c>
      <c r="K12" s="3">
        <v>17.61</v>
      </c>
      <c r="L12" s="3">
        <f>K12-J12</f>
        <v>8.44</v>
      </c>
      <c r="M12" s="4">
        <f>L12*I12</f>
        <v>1266000</v>
      </c>
      <c r="N12" s="4">
        <f>ROUNDDOWN(M12/8,-3)/1000</f>
        <v>158</v>
      </c>
    </row>
    <row r="13" spans="1:18" ht="20.149999999999999" customHeight="1" x14ac:dyDescent="0.2">
      <c r="B13" s="4"/>
      <c r="C13" s="4"/>
      <c r="D13" s="4"/>
      <c r="E13" s="4"/>
      <c r="F13" s="4"/>
      <c r="G13" s="5" t="s">
        <v>8</v>
      </c>
      <c r="H13" s="5">
        <f>SUM(H11:H12)</f>
        <v>415000</v>
      </c>
      <c r="I13" s="5">
        <f>SUM(I11:I12)</f>
        <v>305000</v>
      </c>
      <c r="J13" s="6"/>
      <c r="K13" s="6"/>
      <c r="L13" s="6"/>
      <c r="M13" s="5">
        <f>SUM(M11:M12)</f>
        <v>2457950</v>
      </c>
      <c r="N13" s="5">
        <f>SUM(N11:N12)</f>
        <v>306</v>
      </c>
    </row>
    <row r="14" spans="1:18" ht="20.149999999999999" customHeight="1" x14ac:dyDescent="0.2">
      <c r="B14" s="4"/>
      <c r="C14" s="4"/>
      <c r="D14" s="4"/>
      <c r="E14" s="4"/>
      <c r="F14" s="4"/>
      <c r="G14" s="4"/>
      <c r="H14" s="4"/>
      <c r="I14" s="4"/>
      <c r="J14" s="3"/>
      <c r="K14" s="3"/>
      <c r="L14" s="3"/>
      <c r="M14" s="4"/>
      <c r="N14" s="4"/>
    </row>
    <row r="15" spans="1:18" ht="22" customHeight="1" x14ac:dyDescent="0.2">
      <c r="B15" s="17" t="s">
        <v>7</v>
      </c>
      <c r="C15" s="18"/>
      <c r="D15" s="4"/>
      <c r="E15" s="4"/>
      <c r="F15" s="4"/>
      <c r="G15" s="4"/>
      <c r="H15" s="4"/>
      <c r="I15" s="4"/>
      <c r="J15" s="3"/>
      <c r="K15" s="3"/>
      <c r="L15" s="3"/>
      <c r="M15" s="2">
        <f>SUM(M13,M10)</f>
        <v>4078640</v>
      </c>
      <c r="N15" s="2">
        <f>SUM(N13,N10)</f>
        <v>508</v>
      </c>
    </row>
    <row r="16" spans="1:18" ht="6.75" customHeight="1" x14ac:dyDescent="0.2">
      <c r="H16" s="1"/>
      <c r="I16" s="1"/>
      <c r="J16" s="1"/>
      <c r="K16" s="1"/>
      <c r="L16" s="1"/>
      <c r="M16" s="1"/>
      <c r="N16" s="1"/>
    </row>
    <row r="17" spans="2:3" ht="15" customHeight="1" x14ac:dyDescent="0.2"/>
    <row r="18" spans="2:3" ht="15" customHeight="1" x14ac:dyDescent="0.2"/>
    <row r="19" spans="2:3" ht="15" customHeight="1" x14ac:dyDescent="0.2"/>
    <row r="20" spans="2:3" x14ac:dyDescent="0.2">
      <c r="B20" t="s">
        <v>6</v>
      </c>
    </row>
    <row r="21" spans="2:3" ht="15" customHeight="1" x14ac:dyDescent="0.2">
      <c r="B21">
        <v>1</v>
      </c>
      <c r="C21" t="s">
        <v>5</v>
      </c>
    </row>
    <row r="22" spans="2:3" ht="15" customHeight="1" x14ac:dyDescent="0.2">
      <c r="B22">
        <v>2</v>
      </c>
      <c r="C22" t="s">
        <v>68</v>
      </c>
    </row>
    <row r="23" spans="2:3" ht="15" customHeight="1" x14ac:dyDescent="0.2">
      <c r="B23" t="s">
        <v>4</v>
      </c>
      <c r="C23" t="s">
        <v>3</v>
      </c>
    </row>
    <row r="24" spans="2:3" ht="15" customHeight="1" x14ac:dyDescent="0.2"/>
    <row r="25" spans="2:3" ht="15" customHeight="1" x14ac:dyDescent="0.2">
      <c r="B25" t="s">
        <v>2</v>
      </c>
    </row>
    <row r="26" spans="2:3" ht="15" customHeight="1" x14ac:dyDescent="0.2">
      <c r="B26">
        <v>1</v>
      </c>
      <c r="C26" t="s">
        <v>1</v>
      </c>
    </row>
    <row r="27" spans="2:3" ht="15" customHeight="1" x14ac:dyDescent="0.2">
      <c r="B27">
        <v>2</v>
      </c>
      <c r="C27" t="s">
        <v>0</v>
      </c>
    </row>
  </sheetData>
  <mergeCells count="12">
    <mergeCell ref="N5:N6"/>
    <mergeCell ref="B5:B6"/>
    <mergeCell ref="C5:C6"/>
    <mergeCell ref="D5:F5"/>
    <mergeCell ref="G5:G6"/>
    <mergeCell ref="H5:H6"/>
    <mergeCell ref="M5:M6"/>
    <mergeCell ref="B15:C15"/>
    <mergeCell ref="I5:I6"/>
    <mergeCell ref="J5:J6"/>
    <mergeCell ref="K5:K6"/>
    <mergeCell ref="L5:L6"/>
  </mergeCells>
  <phoneticPr fontId="1"/>
  <printOptions horizontalCentered="1"/>
  <pageMargins left="0.2" right="0.19" top="0.73" bottom="0.2" header="0.51181102362204722" footer="0.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A4E91-E740-4872-9FC6-35D1246A0CE1}">
  <sheetPr>
    <pageSetUpPr fitToPage="1"/>
  </sheetPr>
  <dimension ref="A1:S24"/>
  <sheetViews>
    <sheetView tabSelected="1" zoomScale="115" zoomScaleNormal="115" workbookViewId="0">
      <selection activeCell="P6" sqref="P6"/>
    </sheetView>
  </sheetViews>
  <sheetFormatPr defaultRowHeight="13" x14ac:dyDescent="0.2"/>
  <cols>
    <col min="1" max="1" width="2.90625" customWidth="1"/>
    <col min="2" max="2" width="2.6328125" customWidth="1"/>
    <col min="3" max="3" width="10.90625" customWidth="1"/>
    <col min="4" max="6" width="7.08984375" customWidth="1"/>
    <col min="7" max="7" width="11.08984375" customWidth="1"/>
    <col min="8" max="8" width="10" customWidth="1"/>
    <col min="9" max="9" width="9.26953125" customWidth="1"/>
    <col min="10" max="10" width="10.6328125" customWidth="1"/>
    <col min="11" max="11" width="9.6328125" customWidth="1"/>
    <col min="12" max="12" width="9.08984375" customWidth="1"/>
    <col min="13" max="15" width="9.6328125" customWidth="1"/>
    <col min="16" max="16" width="11" customWidth="1"/>
    <col min="17" max="18" width="9.6328125" customWidth="1"/>
    <col min="19" max="19" width="7.6328125" customWidth="1"/>
  </cols>
  <sheetData>
    <row r="1" spans="1:19" ht="13.5" thickBot="1" x14ac:dyDescent="0.25">
      <c r="A1" s="13"/>
    </row>
    <row r="2" spans="1:19" ht="13.5" thickBot="1" x14ac:dyDescent="0.25">
      <c r="B2" t="s">
        <v>61</v>
      </c>
      <c r="P2" s="12" t="s">
        <v>34</v>
      </c>
    </row>
    <row r="3" spans="1:19" ht="7.5" customHeight="1" x14ac:dyDescent="0.2"/>
    <row r="4" spans="1:19" ht="15.75" customHeight="1" x14ac:dyDescent="0.2">
      <c r="B4" t="s">
        <v>60</v>
      </c>
    </row>
    <row r="5" spans="1:19" ht="13.5" customHeight="1" x14ac:dyDescent="0.2">
      <c r="H5" s="15"/>
      <c r="I5" s="15"/>
      <c r="J5" s="15"/>
      <c r="K5" s="15"/>
      <c r="L5" s="15"/>
      <c r="M5" s="15"/>
      <c r="N5" s="15"/>
      <c r="O5" s="15"/>
      <c r="P5" s="15"/>
    </row>
    <row r="6" spans="1:19" s="7" customFormat="1" ht="18.75" customHeight="1" x14ac:dyDescent="0.2">
      <c r="A6"/>
      <c r="B6" s="19" t="s">
        <v>32</v>
      </c>
      <c r="C6" s="19" t="s">
        <v>59</v>
      </c>
      <c r="D6" s="27" t="s">
        <v>58</v>
      </c>
      <c r="E6" s="28"/>
      <c r="F6" s="28"/>
      <c r="G6" s="19" t="s">
        <v>29</v>
      </c>
      <c r="H6" s="21" t="s">
        <v>57</v>
      </c>
      <c r="I6" s="23" t="s">
        <v>56</v>
      </c>
      <c r="J6" s="25" t="s">
        <v>55</v>
      </c>
      <c r="K6" s="25" t="s">
        <v>54</v>
      </c>
      <c r="L6" s="21" t="s">
        <v>53</v>
      </c>
      <c r="M6" s="21" t="s">
        <v>52</v>
      </c>
      <c r="N6" s="21" t="s">
        <v>26</v>
      </c>
      <c r="O6" s="19" t="s">
        <v>25</v>
      </c>
      <c r="P6" s="19" t="s">
        <v>24</v>
      </c>
      <c r="Q6"/>
      <c r="R6"/>
      <c r="S6"/>
    </row>
    <row r="7" spans="1:19" s="7" customFormat="1" ht="77.25" customHeight="1" x14ac:dyDescent="0.2">
      <c r="A7"/>
      <c r="B7" s="33"/>
      <c r="C7" s="20"/>
      <c r="D7" s="11" t="s">
        <v>23</v>
      </c>
      <c r="E7" s="10" t="s">
        <v>22</v>
      </c>
      <c r="F7" s="9" t="s">
        <v>21</v>
      </c>
      <c r="G7" s="29"/>
      <c r="H7" s="29"/>
      <c r="I7" s="32"/>
      <c r="J7" s="26"/>
      <c r="K7" s="26"/>
      <c r="L7" s="22"/>
      <c r="M7" s="22"/>
      <c r="N7" s="22"/>
      <c r="O7" s="20"/>
      <c r="P7" s="20"/>
    </row>
    <row r="8" spans="1:19" ht="20.149999999999999" customHeight="1" x14ac:dyDescent="0.2">
      <c r="B8" s="14"/>
      <c r="C8" s="14"/>
      <c r="D8" s="14"/>
      <c r="E8" s="14"/>
      <c r="F8" s="14"/>
      <c r="G8" s="14"/>
      <c r="H8" s="2" t="s">
        <v>20</v>
      </c>
      <c r="I8" s="2" t="s">
        <v>51</v>
      </c>
      <c r="J8" s="2" t="s">
        <v>20</v>
      </c>
      <c r="K8" s="2" t="s">
        <v>50</v>
      </c>
      <c r="L8" s="2" t="s">
        <v>18</v>
      </c>
      <c r="M8" s="2" t="s">
        <v>18</v>
      </c>
      <c r="N8" s="2" t="s">
        <v>18</v>
      </c>
      <c r="O8" s="2" t="s">
        <v>18</v>
      </c>
      <c r="P8" s="2" t="s">
        <v>17</v>
      </c>
    </row>
    <row r="9" spans="1:19" ht="20.149999999999999" customHeight="1" x14ac:dyDescent="0.2">
      <c r="B9" s="14">
        <v>1</v>
      </c>
      <c r="C9" s="14" t="s">
        <v>49</v>
      </c>
      <c r="D9" s="14" t="s">
        <v>48</v>
      </c>
      <c r="E9" s="14" t="s">
        <v>47</v>
      </c>
      <c r="F9" s="14" t="s">
        <v>47</v>
      </c>
      <c r="G9" s="14" t="s">
        <v>10</v>
      </c>
      <c r="H9" s="4">
        <v>20</v>
      </c>
      <c r="I9" s="4">
        <v>10</v>
      </c>
      <c r="J9" s="4">
        <f>H9*I9*31</f>
        <v>6200</v>
      </c>
      <c r="K9" s="4">
        <f>J9/3</f>
        <v>2066.6666666666665</v>
      </c>
      <c r="L9" s="3">
        <v>82.82</v>
      </c>
      <c r="M9" s="3">
        <v>130</v>
      </c>
      <c r="N9" s="3">
        <f>M9-L9</f>
        <v>47.180000000000007</v>
      </c>
      <c r="O9" s="4">
        <f>N9*K9</f>
        <v>97505.333333333343</v>
      </c>
      <c r="P9" s="4">
        <f>ROUNDDOWN(O9/2,-3)/1000</f>
        <v>48</v>
      </c>
    </row>
    <row r="10" spans="1:19" ht="20.149999999999999" customHeight="1" x14ac:dyDescent="0.2">
      <c r="B10" s="14"/>
      <c r="C10" s="14"/>
      <c r="D10" s="14"/>
      <c r="E10" s="14"/>
      <c r="F10" s="14"/>
      <c r="G10" s="14" t="s">
        <v>9</v>
      </c>
      <c r="H10" s="4">
        <v>20</v>
      </c>
      <c r="I10" s="4">
        <v>10</v>
      </c>
      <c r="J10" s="4">
        <f>H10*I10*30</f>
        <v>6000</v>
      </c>
      <c r="K10" s="4">
        <f>J10/3</f>
        <v>2000</v>
      </c>
      <c r="L10" s="3">
        <v>82.82</v>
      </c>
      <c r="M10" s="3">
        <v>140</v>
      </c>
      <c r="N10" s="3">
        <f>M10-L10</f>
        <v>57.180000000000007</v>
      </c>
      <c r="O10" s="4">
        <f>N10*K10</f>
        <v>114360.00000000001</v>
      </c>
      <c r="P10" s="4">
        <f>ROUNDDOWN(O10/2,-3)/1000</f>
        <v>57</v>
      </c>
    </row>
    <row r="11" spans="1:19" ht="20.149999999999999" customHeight="1" x14ac:dyDescent="0.2">
      <c r="B11" s="14">
        <v>2</v>
      </c>
      <c r="C11" s="14" t="s">
        <v>46</v>
      </c>
      <c r="D11" s="14" t="s">
        <v>45</v>
      </c>
      <c r="E11" s="14" t="s">
        <v>44</v>
      </c>
      <c r="F11" s="14" t="s">
        <v>44</v>
      </c>
      <c r="G11" s="14" t="s">
        <v>40</v>
      </c>
      <c r="H11" s="4">
        <v>15</v>
      </c>
      <c r="I11" s="4">
        <v>8</v>
      </c>
      <c r="J11" s="4">
        <f>H11*I11*153</f>
        <v>18360</v>
      </c>
      <c r="K11" s="4">
        <f>J11/3</f>
        <v>6120</v>
      </c>
      <c r="L11" s="3">
        <v>82.82</v>
      </c>
      <c r="M11" s="4">
        <v>150</v>
      </c>
      <c r="N11" s="3">
        <f>M11-L11</f>
        <v>67.180000000000007</v>
      </c>
      <c r="O11" s="4">
        <f>N11*K11</f>
        <v>411141.60000000003</v>
      </c>
      <c r="P11" s="4">
        <f>ROUNDDOWN(O11/4,-3)/1000</f>
        <v>102</v>
      </c>
    </row>
    <row r="12" spans="1:19" ht="20.149999999999999" customHeight="1" x14ac:dyDescent="0.2">
      <c r="B12" s="14">
        <v>3</v>
      </c>
      <c r="C12" s="14" t="s">
        <v>43</v>
      </c>
      <c r="D12" s="14" t="s">
        <v>42</v>
      </c>
      <c r="E12" s="14" t="s">
        <v>41</v>
      </c>
      <c r="F12" s="14" t="s">
        <v>41</v>
      </c>
      <c r="G12" s="14" t="s">
        <v>40</v>
      </c>
      <c r="H12" s="4">
        <v>10</v>
      </c>
      <c r="I12" s="4">
        <v>5</v>
      </c>
      <c r="J12" s="4">
        <f>H12*I12*153</f>
        <v>7650</v>
      </c>
      <c r="K12" s="4">
        <f>J12/3</f>
        <v>2550</v>
      </c>
      <c r="L12" s="3">
        <v>82.82</v>
      </c>
      <c r="M12" s="4">
        <v>150</v>
      </c>
      <c r="N12" s="3">
        <f>M12-L12</f>
        <v>67.180000000000007</v>
      </c>
      <c r="O12" s="4">
        <f>N12*K12</f>
        <v>171309.00000000003</v>
      </c>
      <c r="P12" s="4">
        <f>ROUNDDOWN(O12/4,-3)/1000</f>
        <v>42</v>
      </c>
    </row>
    <row r="13" spans="1:19" ht="20.149999999999999" customHeight="1" x14ac:dyDescent="0.2">
      <c r="B13" s="14"/>
      <c r="C13" s="14"/>
      <c r="D13" s="14"/>
      <c r="E13" s="14"/>
      <c r="F13" s="14"/>
      <c r="G13" s="14"/>
      <c r="H13" s="4"/>
      <c r="I13" s="4"/>
      <c r="J13" s="4"/>
      <c r="K13" s="4"/>
      <c r="L13" s="3"/>
      <c r="M13" s="4"/>
      <c r="N13" s="3"/>
      <c r="O13" s="4"/>
      <c r="P13" s="4"/>
    </row>
    <row r="14" spans="1:19" ht="20.149999999999999" customHeight="1" x14ac:dyDescent="0.2">
      <c r="B14" s="14"/>
      <c r="C14" s="14"/>
      <c r="D14" s="14"/>
      <c r="E14" s="14"/>
      <c r="F14" s="14"/>
      <c r="G14" s="14"/>
      <c r="H14" s="4"/>
      <c r="I14" s="4"/>
      <c r="J14" s="4"/>
      <c r="K14" s="4"/>
      <c r="L14" s="4"/>
      <c r="M14" s="4"/>
      <c r="N14" s="3"/>
      <c r="O14" s="4"/>
      <c r="P14" s="4"/>
    </row>
    <row r="15" spans="1:19" ht="22" customHeight="1" x14ac:dyDescent="0.2">
      <c r="B15" s="30" t="s">
        <v>7</v>
      </c>
      <c r="C15" s="31"/>
      <c r="D15" s="14"/>
      <c r="E15" s="14"/>
      <c r="F15" s="14"/>
      <c r="G15" s="14"/>
      <c r="H15" s="4"/>
      <c r="I15" s="4"/>
      <c r="J15" s="4"/>
      <c r="K15" s="4"/>
      <c r="L15" s="4"/>
      <c r="M15" s="4"/>
      <c r="N15" s="4"/>
      <c r="O15" s="2">
        <f>SUM(O9:O14)</f>
        <v>794315.93333333335</v>
      </c>
      <c r="P15" s="2">
        <f>SUM(P9:P14)</f>
        <v>249</v>
      </c>
    </row>
    <row r="16" spans="1:19" ht="19.5" customHeight="1" x14ac:dyDescent="0.2"/>
    <row r="17" spans="2:3" ht="13.5" customHeight="1" x14ac:dyDescent="0.2"/>
    <row r="18" spans="2:3" x14ac:dyDescent="0.2">
      <c r="B18" t="s">
        <v>6</v>
      </c>
    </row>
    <row r="19" spans="2:3" ht="15" customHeight="1" x14ac:dyDescent="0.2">
      <c r="B19">
        <v>1</v>
      </c>
      <c r="C19" t="s">
        <v>39</v>
      </c>
    </row>
    <row r="20" spans="2:3" ht="14.25" customHeight="1" x14ac:dyDescent="0.2">
      <c r="B20" s="1"/>
    </row>
    <row r="21" spans="2:3" ht="14.25" customHeight="1" x14ac:dyDescent="0.2">
      <c r="B21" t="s">
        <v>2</v>
      </c>
    </row>
    <row r="22" spans="2:3" ht="18" customHeight="1" x14ac:dyDescent="0.2">
      <c r="B22">
        <v>1</v>
      </c>
      <c r="C22" t="s">
        <v>38</v>
      </c>
    </row>
    <row r="23" spans="2:3" ht="15" customHeight="1" x14ac:dyDescent="0.2">
      <c r="B23">
        <v>2</v>
      </c>
      <c r="C23" t="s">
        <v>37</v>
      </c>
    </row>
    <row r="24" spans="2:3" ht="15" customHeight="1" x14ac:dyDescent="0.2">
      <c r="B24">
        <v>3</v>
      </c>
      <c r="C24" t="s">
        <v>36</v>
      </c>
    </row>
  </sheetData>
  <mergeCells count="14">
    <mergeCell ref="G6:G7"/>
    <mergeCell ref="P6:P7"/>
    <mergeCell ref="N6:N7"/>
    <mergeCell ref="O6:O7"/>
    <mergeCell ref="B15:C15"/>
    <mergeCell ref="J6:J7"/>
    <mergeCell ref="K6:K7"/>
    <mergeCell ref="L6:L7"/>
    <mergeCell ref="M6:M7"/>
    <mergeCell ref="H6:H7"/>
    <mergeCell ref="I6:I7"/>
    <mergeCell ref="B6:B7"/>
    <mergeCell ref="C6:C7"/>
    <mergeCell ref="D6:F6"/>
  </mergeCells>
  <phoneticPr fontId="1"/>
  <printOptions horizontalCentered="1"/>
  <pageMargins left="0.2" right="0.19" top="0.73" bottom="0.2" header="0.51181102362204722" footer="0.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8B9FB-0A9B-4687-826B-BAB69E20F9AA}">
  <sheetPr>
    <pageSetUpPr fitToPage="1"/>
  </sheetPr>
  <dimension ref="A1:S23"/>
  <sheetViews>
    <sheetView tabSelected="1" topLeftCell="A11" zoomScale="115" zoomScaleNormal="115" workbookViewId="0">
      <selection activeCell="P6" sqref="P6"/>
    </sheetView>
  </sheetViews>
  <sheetFormatPr defaultRowHeight="13" x14ac:dyDescent="0.2"/>
  <cols>
    <col min="1" max="1" width="2.90625" customWidth="1"/>
    <col min="2" max="2" width="2.6328125" customWidth="1"/>
    <col min="3" max="3" width="10.90625" customWidth="1"/>
    <col min="4" max="7" width="7.08984375" customWidth="1"/>
    <col min="8" max="8" width="10" customWidth="1"/>
    <col min="9" max="9" width="9.26953125" customWidth="1"/>
    <col min="10" max="10" width="10.6328125" customWidth="1"/>
    <col min="11" max="11" width="9.6328125" customWidth="1"/>
    <col min="12" max="12" width="9.08984375" customWidth="1"/>
    <col min="13" max="15" width="9.6328125" customWidth="1"/>
    <col min="16" max="16" width="11" customWidth="1"/>
    <col min="17" max="18" width="9.6328125" customWidth="1"/>
    <col min="19" max="19" width="7.6328125" customWidth="1"/>
  </cols>
  <sheetData>
    <row r="1" spans="1:19" ht="13.5" thickBot="1" x14ac:dyDescent="0.25">
      <c r="A1" s="13"/>
    </row>
    <row r="2" spans="1:19" ht="13.5" thickBot="1" x14ac:dyDescent="0.25">
      <c r="B2" t="s">
        <v>61</v>
      </c>
      <c r="P2" s="12" t="s">
        <v>34</v>
      </c>
    </row>
    <row r="3" spans="1:19" ht="7.5" customHeight="1" x14ac:dyDescent="0.2"/>
    <row r="4" spans="1:19" ht="15.75" customHeight="1" x14ac:dyDescent="0.2">
      <c r="B4" t="s">
        <v>60</v>
      </c>
    </row>
    <row r="5" spans="1:19" s="7" customFormat="1" ht="18.75" customHeight="1" x14ac:dyDescent="0.2">
      <c r="A5"/>
      <c r="B5" s="19" t="s">
        <v>32</v>
      </c>
      <c r="C5" s="19" t="s">
        <v>59</v>
      </c>
      <c r="D5" s="27" t="s">
        <v>58</v>
      </c>
      <c r="E5" s="28"/>
      <c r="F5" s="28"/>
      <c r="G5" s="19" t="s">
        <v>29</v>
      </c>
      <c r="H5" s="21" t="s">
        <v>57</v>
      </c>
      <c r="I5" s="23" t="s">
        <v>56</v>
      </c>
      <c r="J5" s="25" t="s">
        <v>55</v>
      </c>
      <c r="K5" s="25" t="s">
        <v>54</v>
      </c>
      <c r="L5" s="21" t="s">
        <v>53</v>
      </c>
      <c r="M5" s="21" t="s">
        <v>52</v>
      </c>
      <c r="N5" s="21" t="s">
        <v>26</v>
      </c>
      <c r="O5" s="19" t="s">
        <v>25</v>
      </c>
      <c r="P5" s="19" t="s">
        <v>24</v>
      </c>
      <c r="Q5"/>
      <c r="R5"/>
      <c r="S5"/>
    </row>
    <row r="6" spans="1:19" s="7" customFormat="1" ht="77.25" customHeight="1" x14ac:dyDescent="0.2">
      <c r="A6"/>
      <c r="B6" s="33"/>
      <c r="C6" s="20"/>
      <c r="D6" s="11" t="s">
        <v>23</v>
      </c>
      <c r="E6" s="10" t="s">
        <v>22</v>
      </c>
      <c r="F6" s="9" t="s">
        <v>21</v>
      </c>
      <c r="G6" s="29"/>
      <c r="H6" s="29"/>
      <c r="I6" s="32"/>
      <c r="J6" s="26"/>
      <c r="K6" s="26"/>
      <c r="L6" s="22"/>
      <c r="M6" s="22"/>
      <c r="N6" s="22"/>
      <c r="O6" s="20"/>
      <c r="P6" s="20"/>
    </row>
    <row r="7" spans="1:19" ht="20.149999999999999" customHeight="1" x14ac:dyDescent="0.2">
      <c r="B7" s="14"/>
      <c r="C7" s="14"/>
      <c r="D7" s="14"/>
      <c r="E7" s="14"/>
      <c r="F7" s="14"/>
      <c r="G7" s="14"/>
      <c r="H7" s="16" t="s">
        <v>20</v>
      </c>
      <c r="I7" s="16" t="s">
        <v>51</v>
      </c>
      <c r="J7" s="16" t="s">
        <v>20</v>
      </c>
      <c r="K7" s="16" t="s">
        <v>50</v>
      </c>
      <c r="L7" s="16" t="s">
        <v>18</v>
      </c>
      <c r="M7" s="16" t="s">
        <v>18</v>
      </c>
      <c r="N7" s="16" t="s">
        <v>18</v>
      </c>
      <c r="O7" s="16" t="s">
        <v>18</v>
      </c>
      <c r="P7" s="16" t="s">
        <v>17</v>
      </c>
    </row>
    <row r="8" spans="1:19" ht="20.149999999999999" customHeight="1" x14ac:dyDescent="0.2">
      <c r="B8" s="14">
        <v>1</v>
      </c>
      <c r="C8" s="14" t="s">
        <v>64</v>
      </c>
      <c r="D8" s="14" t="s">
        <v>65</v>
      </c>
      <c r="E8" s="14" t="s">
        <v>64</v>
      </c>
      <c r="F8" s="14" t="s">
        <v>64</v>
      </c>
      <c r="G8" s="14"/>
      <c r="H8" s="4">
        <v>10</v>
      </c>
      <c r="I8" s="4">
        <v>20</v>
      </c>
      <c r="J8" s="4">
        <v>6000</v>
      </c>
      <c r="K8" s="4">
        <v>2400</v>
      </c>
      <c r="L8" s="3">
        <v>82.82</v>
      </c>
      <c r="M8" s="4">
        <v>150</v>
      </c>
      <c r="N8" s="3">
        <f>M8-L8</f>
        <v>67.180000000000007</v>
      </c>
      <c r="O8" s="4">
        <f>N8*K8</f>
        <v>161232.00000000003</v>
      </c>
      <c r="P8" s="4">
        <f>ROUNDDOWN(O8/2,-3)/1000</f>
        <v>80</v>
      </c>
    </row>
    <row r="9" spans="1:19" ht="20.149999999999999" customHeight="1" x14ac:dyDescent="0.2">
      <c r="B9" s="14"/>
      <c r="C9" s="14"/>
      <c r="D9" s="14"/>
      <c r="E9" s="14"/>
      <c r="F9" s="14"/>
      <c r="G9" s="14"/>
      <c r="H9" s="4"/>
      <c r="I9" s="4"/>
      <c r="J9" s="4"/>
      <c r="K9" s="4"/>
      <c r="L9" s="4"/>
      <c r="M9" s="4"/>
      <c r="N9" s="4"/>
      <c r="O9" s="4"/>
      <c r="P9" s="4"/>
    </row>
    <row r="10" spans="1:19" ht="20.149999999999999" customHeight="1" x14ac:dyDescent="0.2">
      <c r="B10" s="14"/>
      <c r="C10" s="14"/>
      <c r="D10" s="14"/>
      <c r="E10" s="14"/>
      <c r="F10" s="14"/>
      <c r="G10" s="14"/>
      <c r="H10" s="4"/>
      <c r="I10" s="4"/>
      <c r="J10" s="4"/>
      <c r="K10" s="4"/>
      <c r="L10" s="4"/>
      <c r="M10" s="4"/>
      <c r="N10" s="4"/>
      <c r="O10" s="4"/>
      <c r="P10" s="4"/>
    </row>
    <row r="11" spans="1:19" ht="20.149999999999999" customHeight="1" x14ac:dyDescent="0.2">
      <c r="B11" s="14"/>
      <c r="C11" s="14"/>
      <c r="D11" s="14"/>
      <c r="E11" s="14"/>
      <c r="F11" s="14"/>
      <c r="G11" s="14"/>
      <c r="H11" s="4"/>
      <c r="I11" s="4"/>
      <c r="J11" s="4"/>
      <c r="K11" s="4"/>
      <c r="L11" s="4"/>
      <c r="M11" s="4"/>
      <c r="N11" s="4"/>
      <c r="O11" s="4"/>
      <c r="P11" s="4"/>
    </row>
    <row r="12" spans="1:19" ht="20.149999999999999" customHeight="1" x14ac:dyDescent="0.2">
      <c r="B12" s="14"/>
      <c r="C12" s="14"/>
      <c r="D12" s="14"/>
      <c r="E12" s="14"/>
      <c r="F12" s="14"/>
      <c r="G12" s="14"/>
      <c r="H12" s="4"/>
      <c r="I12" s="4"/>
      <c r="J12" s="4"/>
      <c r="K12" s="4"/>
      <c r="L12" s="4"/>
      <c r="M12" s="4"/>
      <c r="N12" s="4"/>
      <c r="O12" s="4"/>
      <c r="P12" s="4"/>
    </row>
    <row r="13" spans="1:19" ht="22" customHeight="1" x14ac:dyDescent="0.2">
      <c r="B13" s="30" t="s">
        <v>7</v>
      </c>
      <c r="C13" s="31"/>
      <c r="D13" s="14"/>
      <c r="E13" s="14"/>
      <c r="F13" s="14"/>
      <c r="G13" s="14"/>
      <c r="H13" s="4"/>
      <c r="I13" s="4"/>
      <c r="J13" s="2" t="s">
        <v>63</v>
      </c>
      <c r="K13" s="2" t="s">
        <v>62</v>
      </c>
      <c r="L13" s="4"/>
      <c r="M13" s="4"/>
      <c r="N13" s="4"/>
      <c r="O13" s="2" t="s">
        <v>18</v>
      </c>
      <c r="P13" s="2" t="s">
        <v>17</v>
      </c>
    </row>
    <row r="14" spans="1:19" ht="13.5" customHeight="1" x14ac:dyDescent="0.2"/>
    <row r="15" spans="1:19" ht="19.5" customHeight="1" x14ac:dyDescent="0.2"/>
    <row r="16" spans="1:19" ht="13.5" customHeight="1" x14ac:dyDescent="0.2"/>
    <row r="17" spans="2:3" x14ac:dyDescent="0.2">
      <c r="B17" t="s">
        <v>6</v>
      </c>
    </row>
    <row r="18" spans="2:3" ht="15" customHeight="1" x14ac:dyDescent="0.2">
      <c r="B18">
        <v>1</v>
      </c>
      <c r="C18" t="s">
        <v>39</v>
      </c>
    </row>
    <row r="19" spans="2:3" ht="14.25" customHeight="1" x14ac:dyDescent="0.2">
      <c r="B19" s="1"/>
    </row>
    <row r="20" spans="2:3" ht="14.25" customHeight="1" x14ac:dyDescent="0.2">
      <c r="B20" t="s">
        <v>2</v>
      </c>
    </row>
    <row r="21" spans="2:3" ht="18" customHeight="1" x14ac:dyDescent="0.2">
      <c r="B21">
        <v>1</v>
      </c>
      <c r="C21" t="s">
        <v>38</v>
      </c>
    </row>
    <row r="22" spans="2:3" ht="15" customHeight="1" x14ac:dyDescent="0.2">
      <c r="B22">
        <v>2</v>
      </c>
      <c r="C22" t="s">
        <v>37</v>
      </c>
    </row>
    <row r="23" spans="2:3" ht="15" customHeight="1" x14ac:dyDescent="0.2">
      <c r="B23">
        <v>3</v>
      </c>
      <c r="C23" t="s">
        <v>36</v>
      </c>
    </row>
  </sheetData>
  <mergeCells count="14">
    <mergeCell ref="P5:P6"/>
    <mergeCell ref="B13:C13"/>
    <mergeCell ref="I5:I6"/>
    <mergeCell ref="J5:J6"/>
    <mergeCell ref="K5:K6"/>
    <mergeCell ref="L5:L6"/>
    <mergeCell ref="M5:M6"/>
    <mergeCell ref="N5:N6"/>
    <mergeCell ref="H5:H6"/>
    <mergeCell ref="B5:B6"/>
    <mergeCell ref="C5:C6"/>
    <mergeCell ref="D5:F5"/>
    <mergeCell ref="G5:G6"/>
    <mergeCell ref="O5:O6"/>
  </mergeCells>
  <phoneticPr fontId="1"/>
  <printOptions horizontalCentered="1"/>
  <pageMargins left="0.2" right="0.19" top="0.73" bottom="0.2" header="0.51181102362204722" footer="0.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鉄軌道 (第6期) (記載例)</vt:lpstr>
      <vt:lpstr>バス (第6期) (記載例１)</vt:lpstr>
      <vt:lpstr>バス (第6期) (記載例2)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千石　泰太郎</dc:creator>
  <cp:lastModifiedBy>千石　泰太郎</cp:lastModifiedBy>
  <cp:lastPrinted>2025-01-15T01:42:56Z</cp:lastPrinted>
  <dcterms:created xsi:type="dcterms:W3CDTF">2025-01-14T05:24:26Z</dcterms:created>
  <dcterms:modified xsi:type="dcterms:W3CDTF">2025-01-15T02:07:25Z</dcterms:modified>
</cp:coreProperties>
</file>