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:\■交通戦略企画課\1015原油高騰支援\06_要綱等\第５期（R6.2～Ｒ6.9）\01_鉄軌道・路線バス（素案完成）\HP掲載用\"/>
    </mc:Choice>
  </mc:AlternateContent>
  <xr:revisionPtr revIDLastSave="0" documentId="13_ncr:1_{C13580C0-2325-46F9-89BC-5B13034A00A6}" xr6:coauthVersionLast="47" xr6:coauthVersionMax="47" xr10:uidLastSave="{00000000-0000-0000-0000-000000000000}"/>
  <bookViews>
    <workbookView xWindow="-110" yWindow="-110" windowWidth="19420" windowHeight="10300" tabRatio="859" activeTab="1" xr2:uid="{00000000-000D-0000-FFFF-FFFF00000000}"/>
  </bookViews>
  <sheets>
    <sheet name="表紙" sheetId="2" r:id="rId1"/>
    <sheet name="鉄軌道 (第５期) (記載例)" sheetId="5" r:id="rId2"/>
    <sheet name="バス (第５期) (記載例１)" sheetId="6" r:id="rId3"/>
    <sheet name="バス (第５期) (記載例2)" sheetId="7" r:id="rId4"/>
  </sheets>
  <definedNames>
    <definedName name="_xlnm.Print_Area" localSheetId="0">表紙!$A$1:$K$46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7" l="1"/>
  <c r="O8" i="7"/>
  <c r="N8" i="7"/>
  <c r="P24" i="6"/>
  <c r="P19" i="6"/>
  <c r="P23" i="6" s="1"/>
  <c r="P20" i="6"/>
  <c r="P18" i="6"/>
  <c r="O23" i="6"/>
  <c r="K20" i="6"/>
  <c r="K19" i="6"/>
  <c r="K18" i="6"/>
  <c r="J19" i="6"/>
  <c r="J20" i="6"/>
  <c r="J18" i="6"/>
  <c r="N20" i="6"/>
  <c r="O20" i="6" s="1"/>
  <c r="N19" i="6"/>
  <c r="O19" i="6" s="1"/>
  <c r="N18" i="6"/>
  <c r="O18" i="6" s="1"/>
  <c r="P13" i="6"/>
  <c r="O13" i="6"/>
  <c r="P9" i="6"/>
  <c r="P8" i="6"/>
  <c r="N25" i="5"/>
  <c r="N22" i="5"/>
  <c r="N21" i="5"/>
  <c r="N12" i="5"/>
  <c r="N9" i="5"/>
  <c r="O9" i="6"/>
  <c r="O8" i="6"/>
  <c r="N9" i="6"/>
  <c r="N8" i="6"/>
  <c r="K9" i="6"/>
  <c r="K8" i="6"/>
  <c r="J8" i="6"/>
  <c r="J9" i="6"/>
  <c r="L31" i="5" l="1"/>
  <c r="M31" i="5" s="1"/>
  <c r="N31" i="5" s="1"/>
  <c r="L30" i="5"/>
  <c r="M30" i="5" s="1"/>
  <c r="L29" i="5"/>
  <c r="M29" i="5" s="1"/>
  <c r="N29" i="5" s="1"/>
  <c r="L28" i="5"/>
  <c r="M28" i="5" s="1"/>
  <c r="N28" i="5" s="1"/>
  <c r="L27" i="5"/>
  <c r="M27" i="5" s="1"/>
  <c r="N27" i="5" s="1"/>
  <c r="L23" i="5"/>
  <c r="M23" i="5" s="1"/>
  <c r="N23" i="5" s="1"/>
  <c r="L24" i="5"/>
  <c r="M24" i="5" s="1"/>
  <c r="N24" i="5" s="1"/>
  <c r="N26" i="5" s="1"/>
  <c r="L25" i="5"/>
  <c r="M25" i="5" s="1"/>
  <c r="L22" i="5"/>
  <c r="M22" i="5" s="1"/>
  <c r="L21" i="5"/>
  <c r="M21" i="5" s="1"/>
  <c r="I32" i="5"/>
  <c r="H32" i="5"/>
  <c r="I26" i="5"/>
  <c r="H26" i="5"/>
  <c r="M10" i="5"/>
  <c r="L12" i="5"/>
  <c r="M12" i="5" s="1"/>
  <c r="L11" i="5"/>
  <c r="M11" i="5" s="1"/>
  <c r="N11" i="5" s="1"/>
  <c r="N13" i="5" s="1"/>
  <c r="L9" i="5"/>
  <c r="M9" i="5" s="1"/>
  <c r="L8" i="5"/>
  <c r="M8" i="5" s="1"/>
  <c r="N8" i="5" s="1"/>
  <c r="N10" i="5" s="1"/>
  <c r="M32" i="5" l="1"/>
  <c r="N30" i="5"/>
  <c r="N32" i="5" s="1"/>
  <c r="N34" i="5" s="1"/>
  <c r="M13" i="5"/>
  <c r="M15" i="5"/>
  <c r="N15" i="5"/>
  <c r="M26" i="5"/>
  <c r="M34" i="5" s="1"/>
  <c r="N35" i="5" l="1"/>
  <c r="H13" i="5"/>
  <c r="I13" i="5"/>
  <c r="I10" i="5"/>
  <c r="H10" i="5"/>
</calcChain>
</file>

<file path=xl/sharedStrings.xml><?xml version="1.0" encoding="utf-8"?>
<sst xmlns="http://schemas.openxmlformats.org/spreadsheetml/2006/main" count="290" uniqueCount="115">
  <si>
    <t>①鉄軌道路線</t>
    <rPh sb="1" eb="2">
      <t>テツ</t>
    </rPh>
    <rPh sb="2" eb="4">
      <t>キドウ</t>
    </rPh>
    <rPh sb="4" eb="6">
      <t>ロセン</t>
    </rPh>
    <phoneticPr fontId="2"/>
  </si>
  <si>
    <t>申請
番号</t>
    <rPh sb="0" eb="2">
      <t>シンセイ</t>
    </rPh>
    <rPh sb="3" eb="5">
      <t>バンゴウ</t>
    </rPh>
    <phoneticPr fontId="2"/>
  </si>
  <si>
    <t>運行路線名</t>
    <rPh sb="0" eb="2">
      <t>ウンコウ</t>
    </rPh>
    <rPh sb="2" eb="4">
      <t>ロセン</t>
    </rPh>
    <rPh sb="4" eb="5">
      <t>メイ</t>
    </rPh>
    <phoneticPr fontId="2"/>
  </si>
  <si>
    <t>運行路線</t>
    <rPh sb="0" eb="2">
      <t>ウンコウ</t>
    </rPh>
    <rPh sb="2" eb="4">
      <t>ロセン</t>
    </rPh>
    <phoneticPr fontId="2"/>
  </si>
  <si>
    <t>実車走行キロ
①</t>
    <rPh sb="0" eb="2">
      <t>ジッシャ</t>
    </rPh>
    <rPh sb="2" eb="4">
      <t>ソウコウ</t>
    </rPh>
    <phoneticPr fontId="2"/>
  </si>
  <si>
    <t>起点</t>
    <rPh sb="0" eb="2">
      <t>キテン</t>
    </rPh>
    <phoneticPr fontId="2"/>
  </si>
  <si>
    <t>主   な
経由地</t>
    <rPh sb="0" eb="1">
      <t>オモ</t>
    </rPh>
    <rPh sb="6" eb="8">
      <t>ケイユ</t>
    </rPh>
    <rPh sb="8" eb="9">
      <t>チ</t>
    </rPh>
    <phoneticPr fontId="2"/>
  </si>
  <si>
    <t>終点</t>
    <rPh sb="0" eb="2">
      <t>シュウテン</t>
    </rPh>
    <phoneticPr fontId="2"/>
  </si>
  <si>
    <t>㎞</t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</si>
  <si>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</si>
  <si>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</si>
  <si>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千円</t>
    <rPh sb="0" eb="1">
      <t>セン</t>
    </rPh>
    <rPh sb="1" eb="2">
      <t>エン</t>
    </rPh>
    <phoneticPr fontId="2"/>
  </si>
  <si>
    <t>計</t>
    <rPh sb="0" eb="1">
      <t>ケイ</t>
    </rPh>
    <phoneticPr fontId="2"/>
  </si>
  <si>
    <t>【記載要領】</t>
    <rPh sb="1" eb="3">
      <t>キサイ</t>
    </rPh>
    <rPh sb="3" eb="5">
      <t>ヨウリョウ</t>
    </rPh>
    <phoneticPr fontId="2"/>
  </si>
  <si>
    <t>【添付書類】</t>
    <rPh sb="1" eb="3">
      <t>テンプ</t>
    </rPh>
    <rPh sb="3" eb="5">
      <t>ショルイ</t>
    </rPh>
    <phoneticPr fontId="2"/>
  </si>
  <si>
    <t>実車
車両走行キロ
①</t>
    <rPh sb="0" eb="2">
      <t>ジッシャ</t>
    </rPh>
    <rPh sb="3" eb="5">
      <t>シャリョウ</t>
    </rPh>
    <rPh sb="5" eb="7">
      <t>ソウコウ</t>
    </rPh>
    <phoneticPr fontId="2"/>
  </si>
  <si>
    <t>kwh</t>
    <phoneticPr fontId="2"/>
  </si>
  <si>
    <t>使用電力量
②</t>
    <rPh sb="0" eb="2">
      <t>シヨウ</t>
    </rPh>
    <rPh sb="2" eb="4">
      <t>デンリョク</t>
    </rPh>
    <rPh sb="4" eb="5">
      <t>リョウ</t>
    </rPh>
    <phoneticPr fontId="2"/>
  </si>
  <si>
    <t>様式１</t>
    <rPh sb="0" eb="2">
      <t>ヨウシキ</t>
    </rPh>
    <phoneticPr fontId="2"/>
  </si>
  <si>
    <t>番　　号</t>
    <rPh sb="0" eb="1">
      <t>バン</t>
    </rPh>
    <rPh sb="3" eb="4">
      <t>ゴウ</t>
    </rPh>
    <phoneticPr fontId="2"/>
  </si>
  <si>
    <t>（事業者名）</t>
    <rPh sb="1" eb="4">
      <t>ジギョウシャ</t>
    </rPh>
    <rPh sb="4" eb="5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</si>
  <si>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</si>
  <si>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１．交付を受けようとする補助金の額</t>
    <rPh sb="2" eb="4">
      <t>コウフ</t>
    </rPh>
    <rPh sb="5" eb="6">
      <t>ウ</t>
    </rPh>
    <rPh sb="12" eb="15">
      <t>ホジョキン</t>
    </rPh>
    <rPh sb="16" eb="17">
      <t>ガク</t>
    </rPh>
    <phoneticPr fontId="2"/>
  </si>
  <si>
    <t>補助金の額</t>
    <rPh sb="0" eb="3">
      <t>ホジョキン</t>
    </rPh>
    <rPh sb="4" eb="5">
      <t>ガク</t>
    </rPh>
    <phoneticPr fontId="2"/>
  </si>
  <si>
    <t>千円</t>
    <rPh sb="0" eb="2">
      <t>センエン</t>
    </rPh>
    <phoneticPr fontId="2"/>
  </si>
  <si>
    <t>２．申請額の内訳</t>
    <rPh sb="2" eb="5">
      <t>シンセイガク</t>
    </rPh>
    <rPh sb="6" eb="8">
      <t>ウチワケ</t>
    </rPh>
    <phoneticPr fontId="2"/>
  </si>
  <si>
    <t>①　鉄軌道</t>
    <rPh sb="2" eb="3">
      <t>テツ</t>
    </rPh>
    <rPh sb="3" eb="5">
      <t>キドウ</t>
    </rPh>
    <phoneticPr fontId="2"/>
  </si>
  <si>
    <t>申請番号</t>
    <rPh sb="0" eb="2">
      <t>シンセイ</t>
    </rPh>
    <rPh sb="2" eb="4">
      <t>バンゴウ</t>
    </rPh>
    <phoneticPr fontId="2"/>
  </si>
  <si>
    <t>路線名</t>
    <rPh sb="0" eb="2">
      <t>ロセン</t>
    </rPh>
    <rPh sb="2" eb="3">
      <t>メイ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</si>
  <si>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</si>
  <si>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申請額</t>
    <rPh sb="0" eb="3">
      <t>シンセイガク</t>
    </rPh>
    <phoneticPr fontId="2"/>
  </si>
  <si>
    <t>路線</t>
    <rPh sb="0" eb="2">
      <t>ロセン</t>
    </rPh>
    <phoneticPr fontId="2"/>
  </si>
  <si>
    <t>②　路線バス</t>
    <rPh sb="2" eb="4">
      <t>ロセン</t>
    </rPh>
    <phoneticPr fontId="2"/>
  </si>
  <si>
    <t>系統名</t>
    <rPh sb="0" eb="2">
      <t>ケイトウ</t>
    </rPh>
    <rPh sb="2" eb="3">
      <t>メイ</t>
    </rPh>
    <phoneticPr fontId="2"/>
  </si>
  <si>
    <t>系統</t>
    <rPh sb="0" eb="2">
      <t>ケイトウ</t>
    </rPh>
    <phoneticPr fontId="2"/>
  </si>
  <si>
    <t>　・県補助金申請額について、路線・系統ごとに千円未満の端数は切り捨てること</t>
    <rPh sb="2" eb="3">
      <t>ケン</t>
    </rPh>
    <rPh sb="3" eb="6">
      <t>ホジョキン</t>
    </rPh>
    <rPh sb="6" eb="8">
      <t>シンセイ</t>
    </rPh>
    <rPh sb="8" eb="9">
      <t>ガク</t>
    </rPh>
    <rPh sb="14" eb="16">
      <t>ロセン</t>
    </rPh>
    <rPh sb="17" eb="19">
      <t>ケイトウ</t>
    </rPh>
    <rPh sb="22" eb="24">
      <t>センエン</t>
    </rPh>
    <rPh sb="24" eb="26">
      <t>ミマン</t>
    </rPh>
    <rPh sb="27" eb="29">
      <t>ハスウ</t>
    </rPh>
    <rPh sb="30" eb="31">
      <t>キ</t>
    </rPh>
    <rPh sb="32" eb="33">
      <t>ス</t>
    </rPh>
    <phoneticPr fontId="2"/>
  </si>
  <si>
    <t>運行系統名</t>
    <rPh sb="0" eb="2">
      <t>ウンコウ</t>
    </rPh>
    <rPh sb="2" eb="4">
      <t>ケイトウ</t>
    </rPh>
    <rPh sb="4" eb="5">
      <t>メイ</t>
    </rPh>
    <phoneticPr fontId="2"/>
  </si>
  <si>
    <t>運行系統</t>
    <rPh sb="0" eb="2">
      <t>ウンコウ</t>
    </rPh>
    <rPh sb="2" eb="4">
      <t>ケイトウ</t>
    </rPh>
    <phoneticPr fontId="2"/>
  </si>
  <si>
    <t xml:space="preserve">系統
キロ程
</t>
    <rPh sb="0" eb="2">
      <t>ケイトウ</t>
    </rPh>
    <rPh sb="5" eb="6">
      <t>テイ</t>
    </rPh>
    <phoneticPr fontId="2"/>
  </si>
  <si>
    <t xml:space="preserve">１日あたり運行回数
</t>
    <rPh sb="1" eb="2">
      <t>ニチ</t>
    </rPh>
    <rPh sb="5" eb="7">
      <t>ウンコウ</t>
    </rPh>
    <rPh sb="7" eb="9">
      <t>カイスウ</t>
    </rPh>
    <phoneticPr fontId="2"/>
  </si>
  <si>
    <t>各路線の「使用電力量」は、路線ごとの実車車両走行キロで按分し、算出すること。</t>
    <rPh sb="0" eb="3">
      <t>カクロセン</t>
    </rPh>
    <rPh sb="5" eb="7">
      <t>シヨウ</t>
    </rPh>
    <rPh sb="7" eb="9">
      <t>デンリョク</t>
    </rPh>
    <rPh sb="9" eb="10">
      <t>リョウ</t>
    </rPh>
    <rPh sb="13" eb="15">
      <t>ロセン</t>
    </rPh>
    <rPh sb="18" eb="20">
      <t>ジッシャ</t>
    </rPh>
    <rPh sb="20" eb="22">
      <t>シャリョウ</t>
    </rPh>
    <rPh sb="22" eb="24">
      <t>ソウコウ</t>
    </rPh>
    <rPh sb="27" eb="29">
      <t>アンブン</t>
    </rPh>
    <rPh sb="31" eb="33">
      <t>サンシュツ</t>
    </rPh>
    <phoneticPr fontId="2"/>
  </si>
  <si>
    <t>補助対象路線の実車車両走行キロが確認できる書類</t>
    <rPh sb="0" eb="2">
      <t>ホジョ</t>
    </rPh>
    <rPh sb="2" eb="4">
      <t>タイショウ</t>
    </rPh>
    <rPh sb="4" eb="6">
      <t>ロセン</t>
    </rPh>
    <rPh sb="7" eb="9">
      <t>ジッシャ</t>
    </rPh>
    <rPh sb="9" eb="11">
      <t>シャリョウ</t>
    </rPh>
    <rPh sb="11" eb="13">
      <t>ソウコウ</t>
    </rPh>
    <rPh sb="16" eb="18">
      <t>カクニン</t>
    </rPh>
    <rPh sb="21" eb="23">
      <t>ショルイ</t>
    </rPh>
    <phoneticPr fontId="2"/>
  </si>
  <si>
    <t>補助対象路線の実車走行キロが確認できる書類</t>
    <rPh sb="0" eb="2">
      <t>ホジョ</t>
    </rPh>
    <rPh sb="2" eb="4">
      <t>タイショウ</t>
    </rPh>
    <rPh sb="4" eb="6">
      <t>ロセン</t>
    </rPh>
    <rPh sb="7" eb="9">
      <t>ジッシャ</t>
    </rPh>
    <rPh sb="9" eb="11">
      <t>ソウコウ</t>
    </rPh>
    <rPh sb="14" eb="16">
      <t>カクニン</t>
    </rPh>
    <rPh sb="19" eb="21">
      <t>ショルイ</t>
    </rPh>
    <phoneticPr fontId="2"/>
  </si>
  <si>
    <t>ℓ</t>
    <phoneticPr fontId="2"/>
  </si>
  <si>
    <t>（住　　　所）</t>
    <rPh sb="1" eb="2">
      <t>ジュウ</t>
    </rPh>
    <rPh sb="5" eb="6">
      <t>ショ</t>
    </rPh>
    <phoneticPr fontId="2"/>
  </si>
  <si>
    <t>補助対象
費用
⑥
（②×⑤）</t>
    <rPh sb="0" eb="2">
      <t>ホジョ</t>
    </rPh>
    <rPh sb="2" eb="4">
      <t>タイショウ</t>
    </rPh>
    <rPh sb="5" eb="7">
      <t>ヒヨウ</t>
    </rPh>
    <phoneticPr fontId="2"/>
  </si>
  <si>
    <t>差額
⑤
（④－③）</t>
    <rPh sb="0" eb="1">
      <t>サ</t>
    </rPh>
    <rPh sb="1" eb="2">
      <t>ガク</t>
    </rPh>
    <phoneticPr fontId="2"/>
  </si>
  <si>
    <t>②路線バス</t>
    <phoneticPr fontId="2"/>
  </si>
  <si>
    <t>富山県知事　　　　　　　　　様</t>
    <rPh sb="0" eb="3">
      <t>トヤマケン</t>
    </rPh>
    <rPh sb="3" eb="5">
      <t>チジ</t>
    </rPh>
    <rPh sb="14" eb="15">
      <t>サマ</t>
    </rPh>
    <phoneticPr fontId="2"/>
  </si>
  <si>
    <t>燃料使用量
②</t>
    <rPh sb="0" eb="2">
      <t>ネンリョウ</t>
    </rPh>
    <rPh sb="2" eb="5">
      <t>シヨウリョウ</t>
    </rPh>
    <phoneticPr fontId="2"/>
  </si>
  <si>
    <t>令和２年度
平均燃料
単価
③</t>
    <rPh sb="0" eb="2">
      <t>レイワ</t>
    </rPh>
    <rPh sb="3" eb="5">
      <t>ネンド</t>
    </rPh>
    <rPh sb="6" eb="8">
      <t>ヘイキン</t>
    </rPh>
    <rPh sb="8" eb="10">
      <t>ネンリョウ</t>
    </rPh>
    <rPh sb="11" eb="13">
      <t>タンカ</t>
    </rPh>
    <phoneticPr fontId="2"/>
  </si>
  <si>
    <t>燃料使用量の算定にあたっては、実車走行キロを各社の１ℓあたりの走行キロで除して、算出することも可とする。</t>
    <rPh sb="0" eb="2">
      <t>ネンリョウ</t>
    </rPh>
    <rPh sb="2" eb="5">
      <t>シヨウリョウ</t>
    </rPh>
    <rPh sb="6" eb="8">
      <t>サンテイ</t>
    </rPh>
    <rPh sb="15" eb="17">
      <t>ジッシャ</t>
    </rPh>
    <rPh sb="17" eb="19">
      <t>ソウコウ</t>
    </rPh>
    <rPh sb="22" eb="24">
      <t>カクシャ</t>
    </rPh>
    <rPh sb="31" eb="33">
      <t>ソウコウ</t>
    </rPh>
    <rPh sb="36" eb="37">
      <t>ジョ</t>
    </rPh>
    <rPh sb="40" eb="42">
      <t>サンシュツ</t>
    </rPh>
    <rPh sb="47" eb="48">
      <t>カ</t>
    </rPh>
    <phoneticPr fontId="2"/>
  </si>
  <si>
    <t>補助対象月
平均燃料
単価
④</t>
    <rPh sb="0" eb="2">
      <t>ホジョ</t>
    </rPh>
    <rPh sb="2" eb="4">
      <t>タイショウ</t>
    </rPh>
    <rPh sb="4" eb="5">
      <t>ツキ</t>
    </rPh>
    <rPh sb="6" eb="8">
      <t>ヘイキン</t>
    </rPh>
    <rPh sb="8" eb="10">
      <t>ネンリョウ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</si>
  <si>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</si>
  <si>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令和２年度の平均燃料価格が確認できる書類</t>
    <rPh sb="0" eb="2">
      <t>レイワ</t>
    </rPh>
    <rPh sb="3" eb="5">
      <t>ネンド</t>
    </rPh>
    <rPh sb="6" eb="8">
      <t>ヘイキン</t>
    </rPh>
    <rPh sb="8" eb="10">
      <t>ネンリョウ</t>
    </rPh>
    <rPh sb="10" eb="12">
      <t>カカク</t>
    </rPh>
    <rPh sb="13" eb="15">
      <t>カクニン</t>
    </rPh>
    <rPh sb="18" eb="20">
      <t>ショルイ</t>
    </rPh>
    <phoneticPr fontId="2"/>
  </si>
  <si>
    <t>※</t>
    <phoneticPr fontId="2"/>
  </si>
  <si>
    <t>　令和６年度富山県公共交通等燃料価格高騰対策支援事業費補助金（第５期）の交付を、関係書類を添えて下記の通り申請します。</t>
    <rPh sb="1" eb="3">
      <t>レイワ</t>
    </rPh>
    <rPh sb="4" eb="5">
      <t>ネン</t>
    </rPh>
    <rPh sb="5" eb="6">
      <t>ド</t>
    </rPh>
    <rPh sb="13" eb="14">
      <t>トウ</t>
    </rPh>
    <rPh sb="14" eb="16">
      <t>ネンリョウ</t>
    </rPh>
    <rPh sb="16" eb="18">
      <t>カカク</t>
    </rPh>
    <rPh sb="18" eb="20">
      <t>コウトウ</t>
    </rPh>
    <rPh sb="20" eb="22">
      <t>タイサク</t>
    </rPh>
    <rPh sb="22" eb="24">
      <t>シエン</t>
    </rPh>
    <rPh sb="26" eb="27">
      <t>ヒ</t>
    </rPh>
    <rPh sb="36" eb="38">
      <t>コウフ</t>
    </rPh>
    <rPh sb="40" eb="42">
      <t>カンケイ</t>
    </rPh>
    <rPh sb="42" eb="44">
      <t>ショルイ</t>
    </rPh>
    <rPh sb="45" eb="46">
      <t>ソ</t>
    </rPh>
    <rPh sb="48" eb="50">
      <t>カキ</t>
    </rPh>
    <rPh sb="51" eb="52">
      <t>トオ</t>
    </rPh>
    <rPh sb="53" eb="55">
      <t>シンセイ</t>
    </rPh>
    <phoneticPr fontId="2"/>
  </si>
  <si>
    <t>３．公共交通等燃料価格高騰対策支援事業費補助金（第５期）　交付申請に係る運行路線の概要及び補助申請額</t>
    <rPh sb="2" eb="4">
      <t>コウキョウ</t>
    </rPh>
    <rPh sb="4" eb="6">
      <t>コウツウ</t>
    </rPh>
    <rPh sb="6" eb="7">
      <t>トウ</t>
    </rPh>
    <rPh sb="7" eb="9">
      <t>ネンリョウ</t>
    </rPh>
    <rPh sb="9" eb="11">
      <t>カカク</t>
    </rPh>
    <rPh sb="11" eb="13">
      <t>コウトウ</t>
    </rPh>
    <rPh sb="13" eb="15">
      <t>タイサク</t>
    </rPh>
    <rPh sb="15" eb="17">
      <t>シエン</t>
    </rPh>
    <rPh sb="17" eb="20">
      <t>ジギョウヒ</t>
    </rPh>
    <rPh sb="20" eb="23">
      <t>ホジョキン</t>
    </rPh>
    <rPh sb="24" eb="25">
      <t>ダイ</t>
    </rPh>
    <rPh sb="26" eb="27">
      <t>キ</t>
    </rPh>
    <rPh sb="29" eb="31">
      <t>コウフ</t>
    </rPh>
    <rPh sb="31" eb="33">
      <t>シンセイ</t>
    </rPh>
    <rPh sb="34" eb="35">
      <t>カカワ</t>
    </rPh>
    <rPh sb="36" eb="38">
      <t>ウンコウ</t>
    </rPh>
    <rPh sb="38" eb="40">
      <t>ロセン</t>
    </rPh>
    <rPh sb="41" eb="43">
      <t>ガイヨウ</t>
    </rPh>
    <rPh sb="43" eb="44">
      <t>オヨ</t>
    </rPh>
    <rPh sb="45" eb="47">
      <t>ホジョ</t>
    </rPh>
    <rPh sb="47" eb="49">
      <t>シンセイ</t>
    </rPh>
    <rPh sb="49" eb="50">
      <t>ガク</t>
    </rPh>
    <phoneticPr fontId="2"/>
  </si>
  <si>
    <t>令和６年３月～令和６年９月までの各月の使用電力量が確認できる書類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6" eb="18">
      <t>カクツキ</t>
    </rPh>
    <rPh sb="19" eb="21">
      <t>シヨウ</t>
    </rPh>
    <rPh sb="21" eb="23">
      <t>デンリョク</t>
    </rPh>
    <rPh sb="23" eb="24">
      <t>リョウ</t>
    </rPh>
    <rPh sb="25" eb="27">
      <t>カクニン</t>
    </rPh>
    <rPh sb="30" eb="32">
      <t>ショルイ</t>
    </rPh>
    <phoneticPr fontId="2"/>
  </si>
  <si>
    <t>令和６年３月～令和６年９月までの各月の平均燃料価格が確認できる書類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6" eb="18">
      <t>カクツキ</t>
    </rPh>
    <rPh sb="19" eb="21">
      <t>ヘイキン</t>
    </rPh>
    <rPh sb="21" eb="23">
      <t>ネンリョウ</t>
    </rPh>
    <rPh sb="23" eb="25">
      <t>カカク</t>
    </rPh>
    <rPh sb="26" eb="28">
      <t>カクニン</t>
    </rPh>
    <rPh sb="31" eb="33">
      <t>ショルイ</t>
    </rPh>
    <phoneticPr fontId="2"/>
  </si>
  <si>
    <t>３．公共交通等燃料価格高騰対策支援事業費補助金（第５期）　交付申請に係る運行系統の概要及び補助申請額</t>
    <rPh sb="2" eb="4">
      <t>コウキョウ</t>
    </rPh>
    <rPh sb="4" eb="6">
      <t>コウツウ</t>
    </rPh>
    <rPh sb="6" eb="7">
      <t>トウ</t>
    </rPh>
    <rPh sb="7" eb="9">
      <t>ネンリョウ</t>
    </rPh>
    <rPh sb="9" eb="11">
      <t>カカク</t>
    </rPh>
    <rPh sb="11" eb="13">
      <t>コウトウ</t>
    </rPh>
    <rPh sb="13" eb="15">
      <t>タイサク</t>
    </rPh>
    <rPh sb="15" eb="17">
      <t>シエン</t>
    </rPh>
    <rPh sb="17" eb="20">
      <t>ジギョウヒ</t>
    </rPh>
    <rPh sb="20" eb="23">
      <t>ホジョキン</t>
    </rPh>
    <rPh sb="29" eb="31">
      <t>コウフ</t>
    </rPh>
    <rPh sb="31" eb="33">
      <t>シンセイ</t>
    </rPh>
    <rPh sb="34" eb="35">
      <t>カカワ</t>
    </rPh>
    <rPh sb="36" eb="38">
      <t>ウンコウ</t>
    </rPh>
    <rPh sb="38" eb="40">
      <t>ケイトウ</t>
    </rPh>
    <rPh sb="41" eb="43">
      <t>ガイヨウ</t>
    </rPh>
    <rPh sb="43" eb="44">
      <t>オヨ</t>
    </rPh>
    <rPh sb="45" eb="47">
      <t>ホジョ</t>
    </rPh>
    <rPh sb="47" eb="49">
      <t>シンセイ</t>
    </rPh>
    <rPh sb="49" eb="50">
      <t>ガク</t>
    </rPh>
    <phoneticPr fontId="2"/>
  </si>
  <si>
    <t>対象月
R6.3
R6.4分</t>
    <rPh sb="13" eb="14">
      <t>ブン</t>
    </rPh>
    <phoneticPr fontId="2"/>
  </si>
  <si>
    <t>令和６年３月・４月分を記載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rPh sb="11" eb="13">
      <t>キサイ</t>
    </rPh>
    <phoneticPr fontId="2"/>
  </si>
  <si>
    <t>対象月
R6.5～
R6.9分</t>
    <rPh sb="14" eb="15">
      <t>ブン</t>
    </rPh>
    <phoneticPr fontId="2"/>
  </si>
  <si>
    <t>令和６年５月～９月分を記載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rPh sb="11" eb="13">
      <t>キサイ</t>
    </rPh>
    <phoneticPr fontId="2"/>
  </si>
  <si>
    <t>実車走行キロ
①’</t>
    <rPh sb="0" eb="2">
      <t>ジッシャ</t>
    </rPh>
    <rPh sb="2" eb="4">
      <t>ソウコウ</t>
    </rPh>
    <phoneticPr fontId="2"/>
  </si>
  <si>
    <t>燃料使用量
②’</t>
    <rPh sb="0" eb="2">
      <t>ネンリョウ</t>
    </rPh>
    <rPh sb="2" eb="5">
      <t>シヨウリョウ</t>
    </rPh>
    <phoneticPr fontId="2"/>
  </si>
  <si>
    <t>令和２年度
平均燃料
単価
③’</t>
    <rPh sb="0" eb="2">
      <t>レイワ</t>
    </rPh>
    <rPh sb="3" eb="5">
      <t>ネンド</t>
    </rPh>
    <rPh sb="6" eb="8">
      <t>ヘイキン</t>
    </rPh>
    <rPh sb="8" eb="10">
      <t>ネンリョウ</t>
    </rPh>
    <rPh sb="11" eb="13">
      <t>タンカ</t>
    </rPh>
    <phoneticPr fontId="2"/>
  </si>
  <si>
    <t>補助対象月
平均燃料
単価
④’</t>
    <rPh sb="0" eb="2">
      <t>ホジョ</t>
    </rPh>
    <rPh sb="2" eb="4">
      <t>タイショウ</t>
    </rPh>
    <rPh sb="4" eb="5">
      <t>ツキ</t>
    </rPh>
    <rPh sb="6" eb="8">
      <t>ヘイキン</t>
    </rPh>
    <rPh sb="8" eb="10">
      <t>ネンリョウ</t>
    </rPh>
    <phoneticPr fontId="2"/>
  </si>
  <si>
    <t>差額
⑤’
（④’－③’）</t>
    <rPh sb="0" eb="1">
      <t>サ</t>
    </rPh>
    <rPh sb="1" eb="2">
      <t>ガク</t>
    </rPh>
    <phoneticPr fontId="2"/>
  </si>
  <si>
    <t>補助対象
費用
⑥’
（②’×⑤’）</t>
    <rPh sb="0" eb="2">
      <t>ホジョ</t>
    </rPh>
    <rPh sb="2" eb="4">
      <t>タイショウ</t>
    </rPh>
    <rPh sb="5" eb="7">
      <t>ヒヨウ</t>
    </rPh>
    <phoneticPr fontId="2"/>
  </si>
  <si>
    <t>実車
車両走行キロ
①’</t>
    <rPh sb="0" eb="2">
      <t>ジッシャ</t>
    </rPh>
    <rPh sb="3" eb="5">
      <t>シャリョウ</t>
    </rPh>
    <rPh sb="5" eb="7">
      <t>ソウコウ</t>
    </rPh>
    <phoneticPr fontId="2"/>
  </si>
  <si>
    <t>使用電力量
②’</t>
    <rPh sb="0" eb="2">
      <t>シヨウ</t>
    </rPh>
    <rPh sb="2" eb="4">
      <t>デンリョク</t>
    </rPh>
    <rPh sb="4" eb="5">
      <t>リョウ</t>
    </rPh>
    <phoneticPr fontId="2"/>
  </si>
  <si>
    <t>令和６年度富山県公共交通等燃料価格高騰対策支援事業費補助金（第５期）
交付申請書及び実績報告書</t>
    <rPh sb="0" eb="2">
      <t>レイワ</t>
    </rPh>
    <rPh sb="3" eb="4">
      <t>ネン</t>
    </rPh>
    <rPh sb="4" eb="5">
      <t>ド</t>
    </rPh>
    <rPh sb="5" eb="8">
      <t>トヤマケン</t>
    </rPh>
    <rPh sb="12" eb="13">
      <t>トウ</t>
    </rPh>
    <rPh sb="13" eb="15">
      <t>ネンリョウ</t>
    </rPh>
    <rPh sb="15" eb="17">
      <t>カカク</t>
    </rPh>
    <rPh sb="17" eb="19">
      <t>コウトウ</t>
    </rPh>
    <rPh sb="19" eb="21">
      <t>タイサク</t>
    </rPh>
    <rPh sb="21" eb="23">
      <t>シエン</t>
    </rPh>
    <rPh sb="23" eb="26">
      <t>ジギョウヒ</t>
    </rPh>
    <rPh sb="26" eb="29">
      <t>ホジョキン</t>
    </rPh>
    <rPh sb="30" eb="31">
      <t>ダイ</t>
    </rPh>
    <rPh sb="32" eb="33">
      <t>キ</t>
    </rPh>
    <rPh sb="35" eb="37">
      <t>コウフ</t>
    </rPh>
    <rPh sb="37" eb="40">
      <t>シンセイショ</t>
    </rPh>
    <rPh sb="40" eb="41">
      <t>オヨ</t>
    </rPh>
    <rPh sb="42" eb="44">
      <t>ジッセキ</t>
    </rPh>
    <rPh sb="44" eb="47">
      <t>ホウコクショ</t>
    </rPh>
    <phoneticPr fontId="2"/>
  </si>
  <si>
    <t>補助申請額
⑦
（⑥×1/2）
千円未満切り捨て</t>
    <rPh sb="0" eb="2">
      <t>ホジョ</t>
    </rPh>
    <rPh sb="2" eb="5">
      <t>シンセイガク</t>
    </rPh>
    <rPh sb="16" eb="21">
      <t>センエンミマンキ</t>
    </rPh>
    <rPh sb="22" eb="23">
      <t>ス</t>
    </rPh>
    <phoneticPr fontId="2"/>
  </si>
  <si>
    <t>上段は令和６年３月および４月分、下段は令和６年５～９月分について記載すること。</t>
    <rPh sb="0" eb="2">
      <t>ジョウダン</t>
    </rPh>
    <rPh sb="3" eb="5">
      <t>レイワ</t>
    </rPh>
    <rPh sb="6" eb="7">
      <t>ネン</t>
    </rPh>
    <rPh sb="8" eb="9">
      <t>ガツ</t>
    </rPh>
    <rPh sb="13" eb="14">
      <t>ガツ</t>
    </rPh>
    <rPh sb="14" eb="15">
      <t>ブン</t>
    </rPh>
    <rPh sb="16" eb="18">
      <t>ゲダン</t>
    </rPh>
    <rPh sb="19" eb="21">
      <t>レイワ</t>
    </rPh>
    <rPh sb="22" eb="23">
      <t>ネン</t>
    </rPh>
    <rPh sb="26" eb="27">
      <t>ガツ</t>
    </rPh>
    <rPh sb="27" eb="28">
      <t>ブン</t>
    </rPh>
    <rPh sb="32" eb="34">
      <t>キサイ</t>
    </rPh>
    <phoneticPr fontId="2"/>
  </si>
  <si>
    <t>　・３～９月分を合算して記載すること</t>
    <rPh sb="5" eb="7">
      <t>ガツブン</t>
    </rPh>
    <rPh sb="8" eb="10">
      <t>ガッサン</t>
    </rPh>
    <rPh sb="12" eb="14">
      <t>キサイ</t>
    </rPh>
    <phoneticPr fontId="2"/>
  </si>
  <si>
    <t>補助申請額
⑦’
（⑥’×1/4）
千円未満切り捨て</t>
    <rPh sb="0" eb="2">
      <t>ホジョ</t>
    </rPh>
    <rPh sb="2" eb="5">
      <t>シンセイガク</t>
    </rPh>
    <rPh sb="18" eb="19">
      <t>セン</t>
    </rPh>
    <phoneticPr fontId="2"/>
  </si>
  <si>
    <t>補助申請額合計（⑦＋⑦’）</t>
    <rPh sb="0" eb="2">
      <t>ホジョ</t>
    </rPh>
    <rPh sb="2" eb="4">
      <t>シンセイ</t>
    </rPh>
    <rPh sb="4" eb="5">
      <t>ガク</t>
    </rPh>
    <rPh sb="5" eb="7">
      <t>ゴウケイ</t>
    </rPh>
    <phoneticPr fontId="2"/>
  </si>
  <si>
    <t>補助申請額
⑦’
（⑥’×1/4）千円未満切り捨て</t>
    <rPh sb="0" eb="2">
      <t>ホジョ</t>
    </rPh>
    <rPh sb="2" eb="5">
      <t>シンセイガク</t>
    </rPh>
    <rPh sb="17" eb="18">
      <t>セン</t>
    </rPh>
    <phoneticPr fontId="2"/>
  </si>
  <si>
    <t>補助対象月の燃料費
等調整単価＋
電気量料金単価
④</t>
    <rPh sb="10" eb="11">
      <t>トウ</t>
    </rPh>
    <phoneticPr fontId="2"/>
  </si>
  <si>
    <t>「令和２年度平均燃料費調整単価＋電気量料金」及び「補助対象月の燃料費等調整単価＋電気量料金」は、契約先の数値を使用すること。</t>
    <rPh sb="1" eb="3">
      <t>レイワ</t>
    </rPh>
    <rPh sb="4" eb="6">
      <t>ネンド</t>
    </rPh>
    <rPh sb="6" eb="8">
      <t>ヘイキン</t>
    </rPh>
    <rPh sb="8" eb="10">
      <t>ネンリョウ</t>
    </rPh>
    <rPh sb="10" eb="11">
      <t>ヒ</t>
    </rPh>
    <rPh sb="11" eb="13">
      <t>チョウセイ</t>
    </rPh>
    <rPh sb="13" eb="15">
      <t>タンカ</t>
    </rPh>
    <rPh sb="16" eb="19">
      <t>デンキリョウ</t>
    </rPh>
    <rPh sb="19" eb="21">
      <t>リョウキン</t>
    </rPh>
    <rPh sb="22" eb="23">
      <t>オヨ</t>
    </rPh>
    <rPh sb="25" eb="30">
      <t>ホジョタイショウツキ</t>
    </rPh>
    <rPh sb="31" eb="33">
      <t>ネンリョウ</t>
    </rPh>
    <rPh sb="33" eb="34">
      <t>ヒ</t>
    </rPh>
    <rPh sb="34" eb="35">
      <t>トウ</t>
    </rPh>
    <rPh sb="35" eb="37">
      <t>チョウセイ</t>
    </rPh>
    <rPh sb="37" eb="39">
      <t>タンカ</t>
    </rPh>
    <rPh sb="40" eb="43">
      <t>デンキリョウ</t>
    </rPh>
    <rPh sb="43" eb="45">
      <t>リョウキン</t>
    </rPh>
    <rPh sb="48" eb="51">
      <t>ケイヤクサキ</t>
    </rPh>
    <rPh sb="52" eb="54">
      <t>スウチ</t>
    </rPh>
    <rPh sb="55" eb="57">
      <t>シヨウ</t>
    </rPh>
    <phoneticPr fontId="2"/>
  </si>
  <si>
    <t>燃料費等調整単価は、「燃料費調整単価＋市場調整単価」で算出すること。</t>
    <rPh sb="0" eb="3">
      <t>ネンリョウヒ</t>
    </rPh>
    <rPh sb="3" eb="4">
      <t>トウ</t>
    </rPh>
    <rPh sb="4" eb="8">
      <t>チョウセイタンカ</t>
    </rPh>
    <rPh sb="11" eb="14">
      <t>ネンリョウヒ</t>
    </rPh>
    <rPh sb="14" eb="18">
      <t>チョウセイタンカ</t>
    </rPh>
    <rPh sb="19" eb="21">
      <t>シジョウ</t>
    </rPh>
    <rPh sb="21" eb="25">
      <t>チョウセイタンカ</t>
    </rPh>
    <rPh sb="27" eb="29">
      <t>サンシュツ</t>
    </rPh>
    <phoneticPr fontId="2"/>
  </si>
  <si>
    <t>○○線</t>
    <rPh sb="2" eb="3">
      <t>セン</t>
    </rPh>
    <phoneticPr fontId="2"/>
  </si>
  <si>
    <t>富山市</t>
    <rPh sb="0" eb="3">
      <t>トヤマシ</t>
    </rPh>
    <phoneticPr fontId="2"/>
  </si>
  <si>
    <t>○○</t>
    <phoneticPr fontId="2"/>
  </si>
  <si>
    <t>R6.3</t>
    <phoneticPr fontId="2"/>
  </si>
  <si>
    <t>R6.4</t>
    <phoneticPr fontId="2"/>
  </si>
  <si>
    <t>小計</t>
    <rPh sb="0" eb="2">
      <t>ショウケイ</t>
    </rPh>
    <phoneticPr fontId="2"/>
  </si>
  <si>
    <t>■■線</t>
    <rPh sb="2" eb="3">
      <t>セン</t>
    </rPh>
    <phoneticPr fontId="2"/>
  </si>
  <si>
    <t>高岡市</t>
    <rPh sb="0" eb="3">
      <t>タカオカシ</t>
    </rPh>
    <phoneticPr fontId="2"/>
  </si>
  <si>
    <t>■■</t>
    <phoneticPr fontId="2"/>
  </si>
  <si>
    <t>R6.5</t>
    <phoneticPr fontId="2"/>
  </si>
  <si>
    <t>R6.6</t>
    <phoneticPr fontId="2"/>
  </si>
  <si>
    <t>R6.7</t>
  </si>
  <si>
    <t>R6.8</t>
  </si>
  <si>
    <t>R6.9</t>
  </si>
  <si>
    <t>◇◇線</t>
    <rPh sb="2" eb="3">
      <t>セン</t>
    </rPh>
    <phoneticPr fontId="2"/>
  </si>
  <si>
    <t>射水市</t>
    <rPh sb="0" eb="3">
      <t>イミズシ</t>
    </rPh>
    <phoneticPr fontId="2"/>
  </si>
  <si>
    <t>◇◇</t>
    <phoneticPr fontId="2"/>
  </si>
  <si>
    <t>R6.5～R6.9</t>
  </si>
  <si>
    <t>R6.5～R6.9</t>
    <phoneticPr fontId="2"/>
  </si>
  <si>
    <t>●●線</t>
    <rPh sb="2" eb="3">
      <t>セン</t>
    </rPh>
    <phoneticPr fontId="2"/>
  </si>
  <si>
    <t>●●</t>
    <phoneticPr fontId="2"/>
  </si>
  <si>
    <t>滑川市</t>
    <rPh sb="0" eb="3">
      <t>ナメリカワシ</t>
    </rPh>
    <phoneticPr fontId="2"/>
  </si>
  <si>
    <t>☆☆線</t>
    <rPh sb="2" eb="3">
      <t>セン</t>
    </rPh>
    <phoneticPr fontId="2"/>
  </si>
  <si>
    <t>☆☆</t>
    <phoneticPr fontId="2"/>
  </si>
  <si>
    <t>上市町</t>
    <rPh sb="0" eb="3">
      <t>カミイチマチ</t>
    </rPh>
    <phoneticPr fontId="2"/>
  </si>
  <si>
    <t>□◇線</t>
    <rPh sb="2" eb="3">
      <t>セン</t>
    </rPh>
    <phoneticPr fontId="2"/>
  </si>
  <si>
    <t>立山町</t>
    <rPh sb="0" eb="3">
      <t>タテヤママチ</t>
    </rPh>
    <phoneticPr fontId="2"/>
  </si>
  <si>
    <t>10万km</t>
    <rPh sb="2" eb="3">
      <t>マン</t>
    </rPh>
    <phoneticPr fontId="2"/>
  </si>
  <si>
    <t>４万L</t>
    <rPh sb="1" eb="2">
      <t>マン</t>
    </rPh>
    <phoneticPr fontId="2"/>
  </si>
  <si>
    <t>令和２年度
平均燃料費
調整単価
＋
電気量料金単価
③</t>
    <phoneticPr fontId="2"/>
  </si>
  <si>
    <t>令和２年度
平均燃料費
調整単価
＋
電気量料金単価
③’</t>
    <phoneticPr fontId="2"/>
  </si>
  <si>
    <t>補助対象月の燃料費
等調整単価＋
電気量料金単価
④’</t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</si>
</sst>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" fillId="0" borderId="0" xfId="0" applyFont="1"/>
    <xf numFmtId="0" fontId="0" fillId="0" borderId="0" xfId="0" applyBorder="1"/>
    <xf numFmtId="0" fontId="0" fillId="0" borderId="5" xfId="0" applyBorder="1"/>
    <xf numFmtId="0" fontId="3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10" xfId="0" applyBorder="1" applyAlignment="1"/>
    <xf numFmtId="0" fontId="0" fillId="0" borderId="5" xfId="0" applyBorder="1" applyAlignment="1">
      <alignment horizontal="right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right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176" fontId="0" fillId="0" borderId="5" xfId="0" applyNumberFormat="1" applyBorder="1" applyAlignment="1"/>
    <xf numFmtId="176" fontId="0" fillId="0" borderId="5" xfId="0" applyNumberFormat="1" applyBorder="1" applyAlignment="1">
      <alignment horizontal="right"/>
    </xf>
    <xf numFmtId="176" fontId="0" fillId="2" borderId="5" xfId="0" applyNumberFormat="1" applyFill="1" applyBorder="1" applyAlignment="1"/>
    <xf numFmtId="177" fontId="0" fillId="0" borderId="5" xfId="0" applyNumberFormat="1" applyBorder="1" applyAlignment="1"/>
    <xf numFmtId="177" fontId="0" fillId="2" borderId="5" xfId="0" applyNumberFormat="1" applyFill="1" applyBorder="1" applyAlignment="1"/>
    <xf numFmtId="177" fontId="0" fillId="0" borderId="5" xfId="0" applyNumberFormat="1" applyBorder="1" applyAlignment="1">
      <alignment horizontal="right"/>
    </xf>
    <xf numFmtId="176" fontId="0" fillId="0" borderId="10" xfId="0" applyNumberFormat="1" applyBorder="1"/>
    <xf numFmtId="176" fontId="0" fillId="0" borderId="5" xfId="0" applyNumberFormat="1" applyBorder="1"/>
    <xf numFmtId="176" fontId="0" fillId="0" borderId="0" xfId="0" applyNumberFormat="1" applyBorder="1"/>
    <xf numFmtId="176" fontId="0" fillId="0" borderId="0" xfId="0" applyNumberFormat="1"/>
    <xf numFmtId="177" fontId="0" fillId="0" borderId="5" xfId="0" applyNumberForma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5" fillId="0" borderId="2" xfId="0" applyFont="1" applyBorder="1" applyAlignment="1"/>
    <xf numFmtId="0" fontId="0" fillId="0" borderId="3" xfId="0" applyBorder="1" applyAlignment="1"/>
    <xf numFmtId="0" fontId="0" fillId="0" borderId="6" xfId="0" applyBorder="1" applyAlignment="1"/>
    <xf numFmtId="0" fontId="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2" borderId="1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176" fontId="0" fillId="0" borderId="2" xfId="0" applyNumberFormat="1" applyBorder="1" applyAlignment="1"/>
    <xf numFmtId="176" fontId="0" fillId="0" borderId="6" xfId="0" applyNumberFormat="1" applyBorder="1" applyAlignment="1"/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42</xdr:row>
      <xdr:rowOff>9525</xdr:rowOff>
    </xdr:from>
    <xdr:to>
      <xdr:col>13</xdr:col>
      <xdr:colOff>857250</xdr:colOff>
      <xdr:row>46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171C6C-3917-05B6-CF20-E1498F22BDF9}"/>
            </a:ext>
          </a:extLst>
        </xdr:cNvPr>
        <xdr:cNvSpPr txBox="1"/>
      </xdr:nvSpPr>
      <xdr:spPr>
        <a:xfrm>
          <a:off x="5895975" y="8458200"/>
          <a:ext cx="2695575" cy="7715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441739</xdr:colOff>
      <xdr:row>10</xdr:row>
      <xdr:rowOff>176696</xdr:rowOff>
    </xdr:from>
    <xdr:to>
      <xdr:col>11</xdr:col>
      <xdr:colOff>513522</xdr:colOff>
      <xdr:row>12</xdr:row>
      <xdr:rowOff>226392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A9350D-453F-09E5-5EB5-00A29A9CB53E}"/>
            </a:ext>
          </a:extLst>
        </xdr:cNvPr>
        <xdr:cNvSpPr txBox="1"/>
      </xdr:nvSpPr>
      <xdr:spPr>
        <a:xfrm>
          <a:off x="828261" y="3042479"/>
          <a:ext cx="5864087" cy="5576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路線が多く、また各月において「系統キロ程」「運行回数」に大きな差異がない場合は、次の通りＲ６．３月～Ｒ６．９月までまとめて記載することもできます。</a:t>
          </a:r>
        </a:p>
      </xdr:txBody>
    </xdr:sp>
    <xdr:clientData/>
  </xdr:twoCellAnchor>
  <xdr:twoCellAnchor>
    <xdr:from>
      <xdr:col>11</xdr:col>
      <xdr:colOff>0</xdr:colOff>
      <xdr:row>28</xdr:row>
      <xdr:rowOff>0</xdr:rowOff>
    </xdr:from>
    <xdr:to>
      <xdr:col>15</xdr:col>
      <xdr:colOff>36443</xdr:colOff>
      <xdr:row>31</xdr:row>
      <xdr:rowOff>175177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17C4E4-229C-4E3E-9A97-9A75004D292B}"/>
            </a:ext>
          </a:extLst>
        </xdr:cNvPr>
        <xdr:cNvSpPr txBox="1"/>
      </xdr:nvSpPr>
      <xdr:spPr>
        <a:xfrm>
          <a:off x="6178826" y="7802217"/>
          <a:ext cx="2692400" cy="7715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28</xdr:row>
      <xdr:rowOff>0</xdr:rowOff>
    </xdr:from>
    <xdr:to>
      <xdr:col>15</xdr:col>
      <xdr:colOff>36443</xdr:colOff>
      <xdr:row>33</xdr:row>
      <xdr:rowOff>132522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31A694E-E874-4677-A2E7-DDA266AAA7B1}"/>
            </a:ext>
          </a:extLst>
        </xdr:cNvPr>
        <xdr:cNvSpPr txBox="1"/>
      </xdr:nvSpPr>
      <xdr:spPr>
        <a:xfrm>
          <a:off x="5902739" y="7802217"/>
          <a:ext cx="2692400" cy="108778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  <a:endParaRPr kumimoji="1" lang="en-US" altLang="ja-JP" sz="3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（記載要領１のイメージ）</a:t>
          </a:r>
        </a:p>
      </xdr:txBody>
    </xdr:sp>
    <xdr:clientData/>
  </xdr:twoCellAnchor>
  <xdr:twoCellAnchor>
    <xdr:from>
      <xdr:col>12</xdr:col>
      <xdr:colOff>99390</xdr:colOff>
      <xdr:row>8</xdr:row>
      <xdr:rowOff>198782</xdr:rowOff>
    </xdr:from>
    <xdr:to>
      <xdr:col>15</xdr:col>
      <xdr:colOff>657086</xdr:colOff>
      <xdr:row>12</xdr:row>
      <xdr:rowOff>71782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A26072-7138-E949-D6AB-A8D68E597EEA}"/>
            </a:ext>
          </a:extLst>
        </xdr:cNvPr>
        <xdr:cNvSpPr txBox="1"/>
      </xdr:nvSpPr>
      <xdr:spPr>
        <a:xfrm>
          <a:off x="6637129" y="2556565"/>
          <a:ext cx="2578653" cy="889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軽油使用量</a:t>
          </a:r>
          <a:endParaRPr kumimoji="1" lang="en-US" altLang="ja-JP" sz="1100"/>
        </a:p>
        <a:p>
          <a:r>
            <a:rPr kumimoji="1" lang="ja-JP" altLang="en-US" sz="1100"/>
            <a:t>＝走行キロ（①）</a:t>
          </a:r>
          <a:r>
            <a:rPr kumimoji="1" lang="en-US" altLang="ja-JP" sz="1100"/>
            <a:t>÷</a:t>
          </a:r>
          <a:r>
            <a:rPr kumimoji="1" lang="ja-JP" altLang="en-US" sz="1100"/>
            <a:t>平均燃費（</a:t>
          </a:r>
          <a:r>
            <a:rPr kumimoji="1" lang="en-US" altLang="ja-JP" sz="1100"/>
            <a:t>C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9</xdr:col>
      <xdr:colOff>577574</xdr:colOff>
      <xdr:row>15</xdr:row>
      <xdr:rowOff>119270</xdr:rowOff>
    </xdr:from>
    <xdr:to>
      <xdr:col>11</xdr:col>
      <xdr:colOff>414131</xdr:colOff>
      <xdr:row>16</xdr:row>
      <xdr:rowOff>30922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6573B23-EE9B-471D-BBC4-C5CACD38EF0A}"/>
            </a:ext>
          </a:extLst>
        </xdr:cNvPr>
        <xdr:cNvSpPr txBox="1"/>
      </xdr:nvSpPr>
      <xdr:spPr>
        <a:xfrm>
          <a:off x="5061226" y="4183270"/>
          <a:ext cx="1255644" cy="889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平均燃費（</a:t>
          </a:r>
          <a:r>
            <a:rPr kumimoji="1" lang="en-US" altLang="ja-JP" sz="1100"/>
            <a:t>C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＝</a:t>
          </a:r>
          <a:r>
            <a:rPr kumimoji="1" lang="en-US" altLang="ja-JP" sz="1100"/>
            <a:t>A÷B</a:t>
          </a:r>
          <a:r>
            <a:rPr kumimoji="1" lang="ja-JP" altLang="en-US" sz="1100"/>
            <a:t>＝</a:t>
          </a:r>
          <a:r>
            <a:rPr kumimoji="1" lang="en-US" altLang="ja-JP" sz="1100"/>
            <a:t>2.5km/L</a:t>
          </a:r>
          <a:endParaRPr kumimoji="1" lang="ja-JP" altLang="en-US" sz="1100"/>
        </a:p>
      </xdr:txBody>
    </xdr:sp>
    <xdr:clientData/>
  </xdr:twoCellAnchor>
  <xdr:twoCellAnchor>
    <xdr:from>
      <xdr:col>9</xdr:col>
      <xdr:colOff>331305</xdr:colOff>
      <xdr:row>11</xdr:row>
      <xdr:rowOff>39756</xdr:rowOff>
    </xdr:from>
    <xdr:to>
      <xdr:col>9</xdr:col>
      <xdr:colOff>623956</xdr:colOff>
      <xdr:row>12</xdr:row>
      <xdr:rowOff>93869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DA4F8D8-418C-4161-AA75-60B8EE8A26A8}"/>
            </a:ext>
          </a:extLst>
        </xdr:cNvPr>
        <xdr:cNvSpPr txBox="1"/>
      </xdr:nvSpPr>
      <xdr:spPr>
        <a:xfrm>
          <a:off x="4814957" y="3159539"/>
          <a:ext cx="292651" cy="30811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10</xdr:col>
      <xdr:colOff>254000</xdr:colOff>
      <xdr:row>11</xdr:row>
      <xdr:rowOff>27608</xdr:rowOff>
    </xdr:from>
    <xdr:to>
      <xdr:col>10</xdr:col>
      <xdr:colOff>557695</xdr:colOff>
      <xdr:row>12</xdr:row>
      <xdr:rowOff>99391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830BEB7-DCCF-4538-900C-26D3C5EE8C87}"/>
            </a:ext>
          </a:extLst>
        </xdr:cNvPr>
        <xdr:cNvSpPr txBox="1"/>
      </xdr:nvSpPr>
      <xdr:spPr>
        <a:xfrm>
          <a:off x="5483087" y="3147391"/>
          <a:ext cx="303695" cy="32578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9</xdr:col>
      <xdr:colOff>579783</xdr:colOff>
      <xdr:row>12</xdr:row>
      <xdr:rowOff>259521</xdr:rowOff>
    </xdr:from>
    <xdr:to>
      <xdr:col>10</xdr:col>
      <xdr:colOff>27609</xdr:colOff>
      <xdr:row>15</xdr:row>
      <xdr:rowOff>115957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ECC229B-B4F0-CF5F-596D-1DBC7883CD1E}"/>
            </a:ext>
          </a:extLst>
        </xdr:cNvPr>
        <xdr:cNvCxnSpPr/>
      </xdr:nvCxnSpPr>
      <xdr:spPr>
        <a:xfrm>
          <a:off x="5063435" y="3633304"/>
          <a:ext cx="193261" cy="54665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463826</xdr:colOff>
      <xdr:row>13</xdr:row>
      <xdr:rowOff>75096</xdr:rowOff>
    </xdr:from>
    <xdr:to>
      <xdr:col>10</xdr:col>
      <xdr:colOff>489226</xdr:colOff>
      <xdr:row>15</xdr:row>
      <xdr:rowOff>138043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261FC73-7D04-4162-A319-287CE8D757B0}"/>
            </a:ext>
          </a:extLst>
        </xdr:cNvPr>
        <xdr:cNvCxnSpPr/>
      </xdr:nvCxnSpPr>
      <xdr:spPr>
        <a:xfrm flipH="1">
          <a:off x="5692913" y="3730487"/>
          <a:ext cx="25400" cy="47155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409714</xdr:colOff>
      <xdr:row>12</xdr:row>
      <xdr:rowOff>93869</xdr:rowOff>
    </xdr:from>
    <xdr:to>
      <xdr:col>13</xdr:col>
      <xdr:colOff>0</xdr:colOff>
      <xdr:row>15</xdr:row>
      <xdr:rowOff>161235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8B5A4C5-B88A-4FEF-ADE6-FC01D86B6878}"/>
            </a:ext>
          </a:extLst>
        </xdr:cNvPr>
        <xdr:cNvCxnSpPr/>
      </xdr:nvCxnSpPr>
      <xdr:spPr>
        <a:xfrm flipV="1">
          <a:off x="6312453" y="3467652"/>
          <a:ext cx="898938" cy="7575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430696</xdr:colOff>
      <xdr:row>8</xdr:row>
      <xdr:rowOff>27608</xdr:rowOff>
    </xdr:from>
    <xdr:to>
      <xdr:col>12</xdr:col>
      <xdr:colOff>164548</xdr:colOff>
      <xdr:row>8</xdr:row>
      <xdr:rowOff>197678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054192D-A0C9-44BA-946F-7CFCDBC055E4}"/>
            </a:ext>
          </a:extLst>
        </xdr:cNvPr>
        <xdr:cNvCxnSpPr/>
      </xdr:nvCxnSpPr>
      <xdr:spPr>
        <a:xfrm flipH="1" flipV="1">
          <a:off x="5659783" y="2385391"/>
          <a:ext cx="1042504" cy="17007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view="pageBreakPreview" topLeftCell="A18" zoomScale="90" zoomScaleNormal="115" zoomScaleSheetLayoutView="90" workbookViewId="0">
      <selection activeCell="G39" sqref="G39:J39"/>
    </sheetView>
  </sheetViews>
  <sheetFormatPr defaultColWidth="9" defaultRowHeight="14" x14ac:dyDescent="0.2"/>
  <cols>
    <col min="1" max="1" width="3.6328125" style="8" customWidth="1"/>
    <col min="2" max="2" width="10.08984375" style="8" customWidth="1"/>
    <col min="3" max="9" width="9" style="8"/>
    <col min="10" max="10" width="7.36328125" style="8" customWidth="1"/>
    <col min="11" max="11" width="3.7265625" style="8" customWidth="1"/>
    <col min="12" max="16384" width="9" style="8"/>
  </cols>
  <sheetData>
    <row r="1" spans="1:11" ht="9.75" customHeight="1" x14ac:dyDescent="0.2"/>
    <row r="2" spans="1:11" ht="18" customHeight="1" x14ac:dyDescent="0.2">
      <c r="A2" s="8" t="s">
        <v>18</v>
      </c>
    </row>
    <row r="3" spans="1:11" ht="18" customHeight="1" x14ac:dyDescent="0.2">
      <c r="K3" s="9" t="s">
        <v>19</v>
      </c>
    </row>
    <row r="4" spans="1:11" ht="18" customHeight="1" x14ac:dyDescent="0.2">
      <c r="K4" s="9" t="s">
        <v>53</v>
      </c>
    </row>
    <row r="5" spans="1:11" ht="18" customHeight="1" x14ac:dyDescent="0.2"/>
    <row r="6" spans="1:11" ht="18" customHeight="1" x14ac:dyDescent="0.2">
      <c r="B6" s="8" t="s">
        <v>48</v>
      </c>
    </row>
    <row r="7" spans="1:11" ht="28.5" customHeight="1" x14ac:dyDescent="0.2"/>
    <row r="8" spans="1:11" x14ac:dyDescent="0.2">
      <c r="I8" s="8" t="s">
        <v>44</v>
      </c>
    </row>
    <row r="9" spans="1:11" x14ac:dyDescent="0.2">
      <c r="I9" s="8" t="s">
        <v>20</v>
      </c>
    </row>
    <row r="10" spans="1:11" x14ac:dyDescent="0.2">
      <c r="I10" s="8" t="s">
        <v>21</v>
      </c>
    </row>
    <row r="11" spans="1:11" ht="35.15" customHeight="1" x14ac:dyDescent="0.2"/>
    <row r="12" spans="1:11" s="10" customFormat="1" ht="31.5" customHeight="1" x14ac:dyDescent="0.2">
      <c r="A12" s="42" t="s">
        <v>73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34" customHeight="1" x14ac:dyDescent="0.2"/>
    <row r="14" spans="1:11" x14ac:dyDescent="0.2">
      <c r="B14" s="44" t="s">
        <v>56</v>
      </c>
      <c r="C14" s="44"/>
      <c r="D14" s="44"/>
      <c r="E14" s="44"/>
      <c r="F14" s="44"/>
      <c r="G14" s="44"/>
      <c r="H14" s="44"/>
      <c r="I14" s="44"/>
      <c r="J14" s="44"/>
      <c r="K14" s="11"/>
    </row>
    <row r="15" spans="1:11" ht="15.75" customHeight="1" x14ac:dyDescent="0.2">
      <c r="B15" s="44"/>
      <c r="C15" s="44"/>
      <c r="D15" s="44"/>
      <c r="E15" s="44"/>
      <c r="F15" s="44"/>
      <c r="G15" s="44"/>
      <c r="H15" s="44"/>
      <c r="I15" s="44"/>
      <c r="J15" s="44"/>
    </row>
    <row r="16" spans="1:11" ht="17.5" customHeight="1" x14ac:dyDescent="0.2"/>
    <row r="17" spans="2:10" x14ac:dyDescent="0.2">
      <c r="B17" s="8" t="s">
        <v>22</v>
      </c>
    </row>
    <row r="18" spans="2:10" ht="9.75" customHeight="1" x14ac:dyDescent="0.2"/>
    <row r="19" spans="2:10" x14ac:dyDescent="0.2">
      <c r="D19" s="45" t="s">
        <v>23</v>
      </c>
      <c r="E19" s="45"/>
      <c r="F19" s="45"/>
      <c r="G19" s="45"/>
      <c r="H19" s="12"/>
    </row>
    <row r="20" spans="2:10" x14ac:dyDescent="0.2">
      <c r="D20" s="45"/>
      <c r="E20" s="45"/>
      <c r="F20" s="45"/>
      <c r="G20" s="45"/>
      <c r="H20" s="12"/>
    </row>
    <row r="21" spans="2:10" x14ac:dyDescent="0.2">
      <c r="D21" s="48" t="s">
        <v>24</v>
      </c>
      <c r="E21" s="48"/>
      <c r="F21" s="48"/>
      <c r="G21" s="48"/>
      <c r="H21" s="12"/>
    </row>
    <row r="22" spans="2:10" x14ac:dyDescent="0.2">
      <c r="D22" s="48"/>
      <c r="E22" s="48"/>
      <c r="F22" s="48"/>
      <c r="G22" s="48"/>
      <c r="H22" s="12"/>
    </row>
    <row r="23" spans="2:10" x14ac:dyDescent="0.2">
      <c r="E23" s="4"/>
      <c r="F23" s="13"/>
      <c r="G23" s="4"/>
      <c r="H23" s="4"/>
    </row>
    <row r="24" spans="2:10" x14ac:dyDescent="0.2">
      <c r="E24" s="4"/>
      <c r="F24" s="4"/>
      <c r="G24" s="4"/>
      <c r="H24" s="4"/>
    </row>
    <row r="25" spans="2:10" x14ac:dyDescent="0.2">
      <c r="B25" s="8" t="s">
        <v>25</v>
      </c>
      <c r="C25" s="13"/>
      <c r="D25" s="4"/>
      <c r="E25" s="4"/>
      <c r="F25" s="13"/>
      <c r="G25" s="4"/>
      <c r="H25" s="4"/>
    </row>
    <row r="26" spans="2:10" ht="8.25" customHeight="1" x14ac:dyDescent="0.2">
      <c r="C26" s="13"/>
      <c r="D26" s="4"/>
      <c r="E26" s="4"/>
      <c r="F26" s="13"/>
      <c r="G26" s="4"/>
      <c r="H26" s="4"/>
    </row>
    <row r="27" spans="2:10" x14ac:dyDescent="0.2">
      <c r="B27" s="14" t="s">
        <v>26</v>
      </c>
      <c r="C27" s="4"/>
      <c r="D27" s="4"/>
      <c r="E27" s="4"/>
      <c r="F27" s="4"/>
      <c r="G27" s="4"/>
      <c r="H27" s="4"/>
    </row>
    <row r="28" spans="2:10" ht="22.5" customHeight="1" x14ac:dyDescent="0.2">
      <c r="B28" s="15" t="s">
        <v>27</v>
      </c>
      <c r="C28" s="46" t="s">
        <v>28</v>
      </c>
      <c r="D28" s="47"/>
      <c r="E28" s="15" t="s">
        <v>5</v>
      </c>
      <c r="F28" s="15" t="s">
        <v>7</v>
      </c>
      <c r="G28" s="46" t="s">
        <v>29</v>
      </c>
      <c r="H28" s="47"/>
      <c r="I28" s="46" t="s">
        <v>30</v>
      </c>
      <c r="J28" s="47"/>
    </row>
    <row r="29" spans="2:10" ht="16.5" customHeight="1" x14ac:dyDescent="0.2">
      <c r="B29" s="16"/>
      <c r="C29" s="46"/>
      <c r="D29" s="47"/>
      <c r="E29" s="16"/>
      <c r="F29" s="16"/>
      <c r="G29" s="46"/>
      <c r="H29" s="47"/>
      <c r="I29" s="46"/>
      <c r="J29" s="47"/>
    </row>
    <row r="30" spans="2:10" ht="16.5" customHeight="1" x14ac:dyDescent="0.2">
      <c r="B30" s="16"/>
      <c r="C30" s="46"/>
      <c r="D30" s="47"/>
      <c r="E30" s="16"/>
      <c r="F30" s="16"/>
      <c r="G30" s="46"/>
      <c r="H30" s="47"/>
      <c r="I30" s="46"/>
      <c r="J30" s="47"/>
    </row>
    <row r="31" spans="2:10" ht="16.5" customHeight="1" x14ac:dyDescent="0.2">
      <c r="B31" s="16"/>
      <c r="C31" s="46"/>
      <c r="D31" s="47"/>
      <c r="E31" s="16"/>
      <c r="F31" s="16"/>
      <c r="G31" s="46"/>
      <c r="H31" s="47"/>
      <c r="I31" s="46"/>
      <c r="J31" s="47"/>
    </row>
    <row r="32" spans="2:10" ht="16.5" customHeight="1" x14ac:dyDescent="0.2">
      <c r="B32" s="16"/>
      <c r="C32" s="46"/>
      <c r="D32" s="47"/>
      <c r="E32" s="16"/>
      <c r="F32" s="16"/>
      <c r="G32" s="46"/>
      <c r="H32" s="47"/>
      <c r="I32" s="46"/>
      <c r="J32" s="47"/>
    </row>
    <row r="33" spans="2:10" ht="16.5" customHeight="1" x14ac:dyDescent="0.2">
      <c r="B33" s="16"/>
      <c r="C33" s="46"/>
      <c r="D33" s="47"/>
      <c r="E33" s="16"/>
      <c r="F33" s="16"/>
      <c r="G33" s="46"/>
      <c r="H33" s="47"/>
      <c r="I33" s="46"/>
      <c r="J33" s="47"/>
    </row>
    <row r="34" spans="2:10" ht="24" customHeight="1" x14ac:dyDescent="0.2">
      <c r="B34" s="49"/>
      <c r="C34" s="50"/>
      <c r="D34" s="51"/>
      <c r="E34" s="52" t="s">
        <v>31</v>
      </c>
      <c r="F34" s="53"/>
      <c r="G34" s="54" t="s">
        <v>24</v>
      </c>
      <c r="H34" s="55"/>
      <c r="I34" s="54" t="s">
        <v>24</v>
      </c>
      <c r="J34" s="55"/>
    </row>
    <row r="36" spans="2:10" x14ac:dyDescent="0.2">
      <c r="B36" s="14" t="s">
        <v>32</v>
      </c>
      <c r="C36" s="4"/>
      <c r="D36" s="4"/>
      <c r="E36" s="4"/>
      <c r="F36" s="4"/>
      <c r="G36" s="4"/>
      <c r="H36" s="4"/>
    </row>
    <row r="37" spans="2:10" ht="23.25" customHeight="1" x14ac:dyDescent="0.2">
      <c r="B37" s="15" t="s">
        <v>27</v>
      </c>
      <c r="C37" s="46" t="s">
        <v>33</v>
      </c>
      <c r="D37" s="47"/>
      <c r="E37" s="15" t="s">
        <v>5</v>
      </c>
      <c r="F37" s="15" t="s">
        <v>7</v>
      </c>
      <c r="G37" s="46" t="s">
        <v>29</v>
      </c>
      <c r="H37" s="47"/>
      <c r="I37" s="56" t="s">
        <v>30</v>
      </c>
      <c r="J37" s="57"/>
    </row>
    <row r="38" spans="2:10" ht="17.25" customHeight="1" x14ac:dyDescent="0.2">
      <c r="B38" s="16"/>
      <c r="C38" s="46"/>
      <c r="D38" s="47"/>
      <c r="E38" s="16"/>
      <c r="F38" s="16"/>
      <c r="G38" s="46"/>
      <c r="H38" s="47"/>
      <c r="I38" s="46"/>
      <c r="J38" s="47"/>
    </row>
    <row r="39" spans="2:10" ht="17.25" customHeight="1" x14ac:dyDescent="0.2">
      <c r="B39" s="16"/>
      <c r="C39" s="46"/>
      <c r="D39" s="47"/>
      <c r="E39" s="16"/>
      <c r="F39" s="16"/>
      <c r="G39" s="46"/>
      <c r="H39" s="47"/>
      <c r="I39" s="46"/>
      <c r="J39" s="47"/>
    </row>
    <row r="40" spans="2:10" ht="17.25" customHeight="1" x14ac:dyDescent="0.2">
      <c r="B40" s="16"/>
      <c r="C40" s="46"/>
      <c r="D40" s="47"/>
      <c r="E40" s="16"/>
      <c r="F40" s="16"/>
      <c r="G40" s="46"/>
      <c r="H40" s="47"/>
      <c r="I40" s="46"/>
      <c r="J40" s="47"/>
    </row>
    <row r="41" spans="2:10" ht="17.25" customHeight="1" x14ac:dyDescent="0.2">
      <c r="B41" s="16"/>
      <c r="C41" s="46"/>
      <c r="D41" s="47"/>
      <c r="E41" s="16"/>
      <c r="F41" s="16"/>
      <c r="G41" s="46"/>
      <c r="H41" s="47"/>
      <c r="I41" s="46"/>
      <c r="J41" s="47"/>
    </row>
    <row r="42" spans="2:10" ht="17.25" customHeight="1" x14ac:dyDescent="0.2">
      <c r="B42" s="16"/>
      <c r="C42" s="46"/>
      <c r="D42" s="47"/>
      <c r="E42" s="16"/>
      <c r="F42" s="16"/>
      <c r="G42" s="46"/>
      <c r="H42" s="47"/>
      <c r="I42" s="46"/>
      <c r="J42" s="47"/>
    </row>
    <row r="43" spans="2:10" ht="19.5" customHeight="1" x14ac:dyDescent="0.2">
      <c r="B43" s="49"/>
      <c r="C43" s="50"/>
      <c r="D43" s="51"/>
      <c r="E43" s="52" t="s">
        <v>34</v>
      </c>
      <c r="F43" s="53"/>
      <c r="G43" s="54" t="s">
        <v>24</v>
      </c>
      <c r="H43" s="55"/>
      <c r="I43" s="54" t="s">
        <v>24</v>
      </c>
      <c r="J43" s="55"/>
    </row>
    <row r="44" spans="2:10" x14ac:dyDescent="0.2">
      <c r="B44" s="8" t="s">
        <v>13</v>
      </c>
    </row>
    <row r="45" spans="2:10" ht="18" customHeight="1" x14ac:dyDescent="0.2">
      <c r="B45" s="8" t="s">
        <v>35</v>
      </c>
    </row>
    <row r="46" spans="2:10" ht="17" customHeight="1" x14ac:dyDescent="0.2">
      <c r="B46" s="8" t="s">
        <v>76</v>
      </c>
    </row>
  </sheetData>
  <mergeCells count="48">
    <mergeCell ref="C40:D40"/>
    <mergeCell ref="G40:H40"/>
    <mergeCell ref="I40:J40"/>
    <mergeCell ref="C41:D41"/>
    <mergeCell ref="G41:H41"/>
    <mergeCell ref="I41:J41"/>
    <mergeCell ref="C42:D42"/>
    <mergeCell ref="G42:H42"/>
    <mergeCell ref="I42:J42"/>
    <mergeCell ref="B43:D43"/>
    <mergeCell ref="E43:F43"/>
    <mergeCell ref="G43:H43"/>
    <mergeCell ref="I43:J43"/>
    <mergeCell ref="C33:D33"/>
    <mergeCell ref="G33:H33"/>
    <mergeCell ref="I33:J33"/>
    <mergeCell ref="I38:J38"/>
    <mergeCell ref="C39:D39"/>
    <mergeCell ref="G39:H39"/>
    <mergeCell ref="I39:J39"/>
    <mergeCell ref="B34:D34"/>
    <mergeCell ref="E34:F34"/>
    <mergeCell ref="G34:H34"/>
    <mergeCell ref="I34:J34"/>
    <mergeCell ref="C37:D37"/>
    <mergeCell ref="G37:H37"/>
    <mergeCell ref="I37:J37"/>
    <mergeCell ref="C38:D38"/>
    <mergeCell ref="G38:H38"/>
    <mergeCell ref="C31:D31"/>
    <mergeCell ref="G31:H31"/>
    <mergeCell ref="I31:J31"/>
    <mergeCell ref="C32:D32"/>
    <mergeCell ref="G32:H32"/>
    <mergeCell ref="I32:J32"/>
    <mergeCell ref="C29:D29"/>
    <mergeCell ref="G29:H29"/>
    <mergeCell ref="I29:J29"/>
    <mergeCell ref="C30:D30"/>
    <mergeCell ref="G30:H30"/>
    <mergeCell ref="I30:J30"/>
    <mergeCell ref="A12:K12"/>
    <mergeCell ref="B14:J15"/>
    <mergeCell ref="D19:G20"/>
    <mergeCell ref="C28:D28"/>
    <mergeCell ref="G28:H28"/>
    <mergeCell ref="I28:J28"/>
    <mergeCell ref="D21:G22"/>
  </mergeCells>
  <phoneticPr fontId="2"/>
  <pageMargins left="0.7" right="0.7" top="0.75" bottom="0.75" header="0.3" footer="0.3"/>
  <pageSetup paperSize="9" scale="97" orientation="portrait" r:id="rId1"/>
  <rowBreaks count="1" manualBreakCount="1">
    <brk id="4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AEEA-FC7A-407A-83DF-DA8E1D907EF0}">
  <sheetPr>
    <pageSetUpPr fitToPage="1"/>
  </sheetPr>
  <dimension ref="A1:R47"/>
  <sheetViews>
    <sheetView tabSelected="1" zoomScaleNormal="100" workbookViewId="0">
      <selection activeCell="L18" sqref="L18:L19"/>
    </sheetView>
  </sheetViews>
  <sheetFormatPr defaultColWidth="9" defaultRowHeight="13" x14ac:dyDescent="0.2"/>
  <cols>
    <col min="1" max="1" width="2.90625" style="2" customWidth="1"/>
    <col min="2" max="2" width="2.6328125" style="2" customWidth="1"/>
    <col min="3" max="3" width="10.90625" style="2" customWidth="1"/>
    <col min="4" max="7" width="7.08984375" style="2" customWidth="1"/>
    <col min="8" max="10" width="10.7265625" style="2" customWidth="1"/>
    <col min="11" max="11" width="9.6328125" style="2" customWidth="1"/>
    <col min="12" max="12" width="10.6328125" style="2" customWidth="1"/>
    <col min="13" max="13" width="13.36328125" style="2" customWidth="1"/>
    <col min="14" max="14" width="14.7265625" style="2" customWidth="1"/>
    <col min="15" max="19" width="9.6328125" style="2" customWidth="1"/>
    <col min="20" max="20" width="7.6328125" style="2" customWidth="1"/>
    <col min="21" max="16384" width="9" style="2"/>
  </cols>
  <sheetData>
    <row r="1" spans="1:18" ht="13.5" thickBot="1" x14ac:dyDescent="0.25">
      <c r="A1" s="1"/>
    </row>
    <row r="2" spans="1:18" ht="13.5" thickBot="1" x14ac:dyDescent="0.25">
      <c r="A2" s="3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4" t="s">
        <v>18</v>
      </c>
    </row>
    <row r="3" spans="1:18" ht="7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ht="13.5" customHeight="1" x14ac:dyDescent="0.2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8" s="5" customFormat="1" ht="19.5" customHeight="1" x14ac:dyDescent="0.2">
      <c r="A5" s="63" t="s">
        <v>62</v>
      </c>
      <c r="B5" s="66" t="s">
        <v>1</v>
      </c>
      <c r="C5" s="66" t="s">
        <v>2</v>
      </c>
      <c r="D5" s="72" t="s">
        <v>3</v>
      </c>
      <c r="E5" s="73"/>
      <c r="F5" s="73"/>
      <c r="G5" s="74" t="s">
        <v>61</v>
      </c>
      <c r="H5" s="66" t="s">
        <v>15</v>
      </c>
      <c r="I5" s="66" t="s">
        <v>17</v>
      </c>
      <c r="J5" s="68" t="s">
        <v>112</v>
      </c>
      <c r="K5" s="70" t="s">
        <v>80</v>
      </c>
      <c r="L5" s="68" t="s">
        <v>46</v>
      </c>
      <c r="M5" s="66" t="s">
        <v>45</v>
      </c>
      <c r="N5" s="60" t="s">
        <v>74</v>
      </c>
      <c r="O5" s="2"/>
      <c r="P5" s="2"/>
      <c r="Q5" s="2"/>
      <c r="R5" s="2"/>
    </row>
    <row r="6" spans="1:18" s="5" customFormat="1" ht="78.75" customHeight="1" x14ac:dyDescent="0.2">
      <c r="A6" s="64"/>
      <c r="B6" s="67"/>
      <c r="C6" s="67"/>
      <c r="D6" s="27" t="s">
        <v>5</v>
      </c>
      <c r="E6" s="26" t="s">
        <v>6</v>
      </c>
      <c r="F6" s="20" t="s">
        <v>7</v>
      </c>
      <c r="G6" s="75"/>
      <c r="H6" s="67"/>
      <c r="I6" s="67"/>
      <c r="J6" s="69"/>
      <c r="K6" s="71"/>
      <c r="L6" s="69"/>
      <c r="M6" s="67"/>
      <c r="N6" s="61"/>
      <c r="O6" s="6"/>
      <c r="P6" s="6"/>
      <c r="Q6" s="6"/>
      <c r="R6" s="6"/>
    </row>
    <row r="7" spans="1:18" ht="20.149999999999999" customHeight="1" x14ac:dyDescent="0.2">
      <c r="A7" s="64"/>
      <c r="B7" s="31"/>
      <c r="C7" s="31"/>
      <c r="D7" s="31"/>
      <c r="E7" s="31"/>
      <c r="F7" s="31"/>
      <c r="G7" s="31"/>
      <c r="H7" s="32" t="s">
        <v>8</v>
      </c>
      <c r="I7" s="32" t="s">
        <v>16</v>
      </c>
      <c r="J7" s="32" t="s">
        <v>10</v>
      </c>
      <c r="K7" s="32" t="s">
        <v>10</v>
      </c>
      <c r="L7" s="32" t="s">
        <v>10</v>
      </c>
      <c r="M7" s="32" t="s">
        <v>10</v>
      </c>
      <c r="N7" s="32" t="s">
        <v>11</v>
      </c>
    </row>
    <row r="8" spans="1:18" ht="20.149999999999999" customHeight="1" x14ac:dyDescent="0.2">
      <c r="A8" s="64"/>
      <c r="B8" s="31">
        <v>1</v>
      </c>
      <c r="C8" s="31" t="s">
        <v>83</v>
      </c>
      <c r="D8" s="31" t="s">
        <v>84</v>
      </c>
      <c r="E8" s="31" t="s">
        <v>85</v>
      </c>
      <c r="F8" s="31" t="s">
        <v>85</v>
      </c>
      <c r="G8" s="31" t="s">
        <v>86</v>
      </c>
      <c r="H8" s="31">
        <v>151000</v>
      </c>
      <c r="I8" s="31">
        <v>101000</v>
      </c>
      <c r="J8" s="34">
        <v>9.17</v>
      </c>
      <c r="K8" s="34">
        <v>17.46</v>
      </c>
      <c r="L8" s="34">
        <f>K8-J8</f>
        <v>8.2900000000000009</v>
      </c>
      <c r="M8" s="31">
        <f>L8*I8</f>
        <v>837290.00000000012</v>
      </c>
      <c r="N8" s="31">
        <f>ROUNDDOWN(M8/2,-3)/1000</f>
        <v>418</v>
      </c>
    </row>
    <row r="9" spans="1:18" ht="20.149999999999999" customHeight="1" x14ac:dyDescent="0.2">
      <c r="A9" s="64"/>
      <c r="B9" s="31"/>
      <c r="C9" s="31"/>
      <c r="D9" s="31"/>
      <c r="E9" s="31"/>
      <c r="F9" s="31"/>
      <c r="G9" s="31" t="s">
        <v>87</v>
      </c>
      <c r="H9" s="31">
        <v>150000</v>
      </c>
      <c r="I9" s="31">
        <v>100000</v>
      </c>
      <c r="J9" s="34">
        <v>9.17</v>
      </c>
      <c r="K9" s="34">
        <v>17.809999999999999</v>
      </c>
      <c r="L9" s="34">
        <f>K9-J9</f>
        <v>8.6399999999999988</v>
      </c>
      <c r="M9" s="31">
        <f>L9*I9</f>
        <v>863999.99999999988</v>
      </c>
      <c r="N9" s="31">
        <f>ROUNDDOWN(M9/2,-3)/1000</f>
        <v>432</v>
      </c>
    </row>
    <row r="10" spans="1:18" ht="20.149999999999999" customHeight="1" x14ac:dyDescent="0.2">
      <c r="A10" s="64"/>
      <c r="B10" s="31"/>
      <c r="C10" s="31"/>
      <c r="D10" s="31"/>
      <c r="E10" s="31"/>
      <c r="F10" s="31"/>
      <c r="G10" s="33" t="s">
        <v>88</v>
      </c>
      <c r="H10" s="33">
        <f>SUM(H8:H9)</f>
        <v>301000</v>
      </c>
      <c r="I10" s="33">
        <f>SUM(I8:I9)</f>
        <v>201000</v>
      </c>
      <c r="J10" s="35"/>
      <c r="K10" s="35"/>
      <c r="L10" s="35"/>
      <c r="M10" s="33">
        <f>SUM(M8:M9)</f>
        <v>1701290</v>
      </c>
      <c r="N10" s="33">
        <f>SUM(N8:N9)</f>
        <v>850</v>
      </c>
    </row>
    <row r="11" spans="1:18" ht="20.149999999999999" customHeight="1" x14ac:dyDescent="0.2">
      <c r="A11" s="64"/>
      <c r="B11" s="31">
        <v>2</v>
      </c>
      <c r="C11" s="31" t="s">
        <v>89</v>
      </c>
      <c r="D11" s="31" t="s">
        <v>90</v>
      </c>
      <c r="E11" s="31" t="s">
        <v>91</v>
      </c>
      <c r="F11" s="31" t="s">
        <v>91</v>
      </c>
      <c r="G11" s="31" t="s">
        <v>86</v>
      </c>
      <c r="H11" s="31">
        <v>210000</v>
      </c>
      <c r="I11" s="31">
        <v>155000</v>
      </c>
      <c r="J11" s="34">
        <v>9.17</v>
      </c>
      <c r="K11" s="34">
        <v>17.46</v>
      </c>
      <c r="L11" s="34">
        <f>K11-J11</f>
        <v>8.2900000000000009</v>
      </c>
      <c r="M11" s="31">
        <f>L11*I11</f>
        <v>1284950.0000000002</v>
      </c>
      <c r="N11" s="31">
        <f>ROUNDDOWN(M11/2,-3)/1000</f>
        <v>642</v>
      </c>
    </row>
    <row r="12" spans="1:18" ht="20.149999999999999" customHeight="1" x14ac:dyDescent="0.2">
      <c r="A12" s="64"/>
      <c r="B12" s="31"/>
      <c r="C12" s="31"/>
      <c r="D12" s="31"/>
      <c r="E12" s="31"/>
      <c r="F12" s="31"/>
      <c r="G12" s="31" t="s">
        <v>87</v>
      </c>
      <c r="H12" s="31">
        <v>205000</v>
      </c>
      <c r="I12" s="31">
        <v>150000</v>
      </c>
      <c r="J12" s="34">
        <v>9.17</v>
      </c>
      <c r="K12" s="34">
        <v>17.809999999999999</v>
      </c>
      <c r="L12" s="34">
        <f>K12-J12</f>
        <v>8.6399999999999988</v>
      </c>
      <c r="M12" s="31">
        <f>L12*I12</f>
        <v>1295999.9999999998</v>
      </c>
      <c r="N12" s="31">
        <f>ROUNDDOWN(M12/2,-3)/1000</f>
        <v>648</v>
      </c>
    </row>
    <row r="13" spans="1:18" ht="20.149999999999999" customHeight="1" x14ac:dyDescent="0.2">
      <c r="A13" s="64"/>
      <c r="B13" s="31"/>
      <c r="C13" s="31"/>
      <c r="D13" s="31"/>
      <c r="E13" s="31"/>
      <c r="F13" s="31"/>
      <c r="G13" s="33" t="s">
        <v>88</v>
      </c>
      <c r="H13" s="33">
        <f>SUM(H11:H12)</f>
        <v>415000</v>
      </c>
      <c r="I13" s="33">
        <f>SUM(I11:I12)</f>
        <v>305000</v>
      </c>
      <c r="J13" s="35"/>
      <c r="K13" s="35"/>
      <c r="L13" s="35"/>
      <c r="M13" s="33">
        <f>SUM(M11:M12)</f>
        <v>2580950</v>
      </c>
      <c r="N13" s="33">
        <f>SUM(N11:N12)</f>
        <v>1290</v>
      </c>
    </row>
    <row r="14" spans="1:18" ht="20.149999999999999" customHeight="1" x14ac:dyDescent="0.2">
      <c r="A14" s="64"/>
      <c r="B14" s="31"/>
      <c r="C14" s="31"/>
      <c r="D14" s="31"/>
      <c r="E14" s="31"/>
      <c r="F14" s="31"/>
      <c r="G14" s="31"/>
      <c r="H14" s="31"/>
      <c r="I14" s="31"/>
      <c r="J14" s="34"/>
      <c r="K14" s="34"/>
      <c r="L14" s="34"/>
      <c r="M14" s="31"/>
      <c r="N14" s="31"/>
    </row>
    <row r="15" spans="1:18" ht="22" customHeight="1" x14ac:dyDescent="0.2">
      <c r="A15" s="65"/>
      <c r="B15" s="79" t="s">
        <v>12</v>
      </c>
      <c r="C15" s="80"/>
      <c r="D15" s="31"/>
      <c r="E15" s="31"/>
      <c r="F15" s="31"/>
      <c r="G15" s="31"/>
      <c r="H15" s="31"/>
      <c r="I15" s="31"/>
      <c r="J15" s="34"/>
      <c r="K15" s="34"/>
      <c r="L15" s="34"/>
      <c r="M15" s="32">
        <f>SUM(M13,M10)</f>
        <v>4282240</v>
      </c>
      <c r="N15" s="32">
        <f>SUM(N13,N10)</f>
        <v>2140</v>
      </c>
    </row>
    <row r="16" spans="1:18" ht="6.75" customHeight="1" x14ac:dyDescent="0.2">
      <c r="A16" s="3"/>
      <c r="B16" s="3"/>
      <c r="C16" s="3"/>
      <c r="D16" s="3"/>
      <c r="E16" s="3"/>
      <c r="F16" s="3"/>
      <c r="G16" s="3"/>
      <c r="H16" s="7"/>
      <c r="I16" s="7"/>
      <c r="J16" s="7"/>
      <c r="K16" s="7"/>
      <c r="L16" s="7"/>
      <c r="M16" s="7"/>
      <c r="N16" s="7"/>
    </row>
    <row r="17" spans="1:18" ht="5.1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8" s="5" customFormat="1" ht="19.5" customHeight="1" x14ac:dyDescent="0.2">
      <c r="A18" s="63" t="s">
        <v>64</v>
      </c>
      <c r="B18" s="66" t="s">
        <v>1</v>
      </c>
      <c r="C18" s="66" t="s">
        <v>2</v>
      </c>
      <c r="D18" s="72" t="s">
        <v>3</v>
      </c>
      <c r="E18" s="73"/>
      <c r="F18" s="73"/>
      <c r="G18" s="74" t="s">
        <v>63</v>
      </c>
      <c r="H18" s="66" t="s">
        <v>71</v>
      </c>
      <c r="I18" s="66" t="s">
        <v>72</v>
      </c>
      <c r="J18" s="68" t="s">
        <v>113</v>
      </c>
      <c r="K18" s="70" t="s">
        <v>114</v>
      </c>
      <c r="L18" s="68" t="s">
        <v>69</v>
      </c>
      <c r="M18" s="66" t="s">
        <v>70</v>
      </c>
      <c r="N18" s="60" t="s">
        <v>77</v>
      </c>
      <c r="O18" s="2"/>
      <c r="P18" s="2"/>
      <c r="Q18" s="2"/>
      <c r="R18" s="2"/>
    </row>
    <row r="19" spans="1:18" s="5" customFormat="1" ht="78.75" customHeight="1" x14ac:dyDescent="0.2">
      <c r="A19" s="64"/>
      <c r="B19" s="67"/>
      <c r="C19" s="67"/>
      <c r="D19" s="27" t="s">
        <v>5</v>
      </c>
      <c r="E19" s="26" t="s">
        <v>6</v>
      </c>
      <c r="F19" s="20" t="s">
        <v>7</v>
      </c>
      <c r="G19" s="75"/>
      <c r="H19" s="67"/>
      <c r="I19" s="67"/>
      <c r="J19" s="69"/>
      <c r="K19" s="71"/>
      <c r="L19" s="69"/>
      <c r="M19" s="67"/>
      <c r="N19" s="61"/>
      <c r="O19" s="6"/>
      <c r="P19" s="6"/>
      <c r="Q19" s="6"/>
      <c r="R19" s="6"/>
    </row>
    <row r="20" spans="1:18" ht="20.149999999999999" customHeight="1" x14ac:dyDescent="0.2">
      <c r="A20" s="64"/>
      <c r="B20" s="31"/>
      <c r="C20" s="31"/>
      <c r="D20" s="31"/>
      <c r="E20" s="31"/>
      <c r="F20" s="31"/>
      <c r="G20" s="31"/>
      <c r="H20" s="32" t="s">
        <v>8</v>
      </c>
      <c r="I20" s="32" t="s">
        <v>16</v>
      </c>
      <c r="J20" s="32" t="s">
        <v>10</v>
      </c>
      <c r="K20" s="32" t="s">
        <v>10</v>
      </c>
      <c r="L20" s="32" t="s">
        <v>10</v>
      </c>
      <c r="M20" s="32" t="s">
        <v>10</v>
      </c>
      <c r="N20" s="32" t="s">
        <v>11</v>
      </c>
    </row>
    <row r="21" spans="1:18" ht="20.149999999999999" customHeight="1" x14ac:dyDescent="0.2">
      <c r="A21" s="64"/>
      <c r="B21" s="31">
        <v>1</v>
      </c>
      <c r="C21" s="31" t="s">
        <v>83</v>
      </c>
      <c r="D21" s="31" t="s">
        <v>84</v>
      </c>
      <c r="E21" s="31" t="s">
        <v>85</v>
      </c>
      <c r="F21" s="31" t="s">
        <v>85</v>
      </c>
      <c r="G21" s="31" t="s">
        <v>92</v>
      </c>
      <c r="H21" s="32">
        <v>151000</v>
      </c>
      <c r="I21" s="31">
        <v>101000</v>
      </c>
      <c r="J21" s="36">
        <v>9.17</v>
      </c>
      <c r="K21" s="36">
        <v>17.41</v>
      </c>
      <c r="L21" s="34">
        <f>K21-J21</f>
        <v>8.24</v>
      </c>
      <c r="M21" s="31">
        <f>L21*I21</f>
        <v>832240</v>
      </c>
      <c r="N21" s="31">
        <f>ROUNDDOWN(M21/2,-3)/1000</f>
        <v>416</v>
      </c>
    </row>
    <row r="22" spans="1:18" ht="20.149999999999999" customHeight="1" x14ac:dyDescent="0.2">
      <c r="A22" s="64"/>
      <c r="B22" s="31"/>
      <c r="C22" s="31"/>
      <c r="D22" s="31"/>
      <c r="E22" s="31"/>
      <c r="F22" s="31"/>
      <c r="G22" s="31" t="s">
        <v>93</v>
      </c>
      <c r="H22" s="32">
        <v>150000</v>
      </c>
      <c r="I22" s="31">
        <v>100000</v>
      </c>
      <c r="J22" s="36">
        <v>9.17</v>
      </c>
      <c r="K22" s="36">
        <v>17.61</v>
      </c>
      <c r="L22" s="34">
        <f>K22-J22</f>
        <v>8.44</v>
      </c>
      <c r="M22" s="31">
        <f>L22*I22</f>
        <v>844000</v>
      </c>
      <c r="N22" s="31">
        <f>ROUNDDOWN(M22/2,-3)/1000</f>
        <v>422</v>
      </c>
    </row>
    <row r="23" spans="1:18" ht="20.149999999999999" customHeight="1" x14ac:dyDescent="0.2">
      <c r="A23" s="64"/>
      <c r="B23" s="31"/>
      <c r="C23" s="31"/>
      <c r="D23" s="31"/>
      <c r="E23" s="31"/>
      <c r="F23" s="31"/>
      <c r="G23" s="31" t="s">
        <v>94</v>
      </c>
      <c r="H23" s="32">
        <v>151000</v>
      </c>
      <c r="I23" s="32">
        <v>101000</v>
      </c>
      <c r="J23" s="36">
        <v>9.17</v>
      </c>
      <c r="K23" s="36">
        <v>17.66</v>
      </c>
      <c r="L23" s="34">
        <f t="shared" ref="L23:L25" si="0">K23-J23</f>
        <v>8.49</v>
      </c>
      <c r="M23" s="31">
        <f t="shared" ref="M23:M25" si="1">L23*I23</f>
        <v>857490</v>
      </c>
      <c r="N23" s="31">
        <f t="shared" ref="N23:N25" si="2">ROUNDDOWN(M23/2,-3)/1000</f>
        <v>428</v>
      </c>
    </row>
    <row r="24" spans="1:18" ht="20.149999999999999" customHeight="1" x14ac:dyDescent="0.2">
      <c r="A24" s="64"/>
      <c r="B24" s="31"/>
      <c r="C24" s="31"/>
      <c r="D24" s="31"/>
      <c r="E24" s="31"/>
      <c r="F24" s="31"/>
      <c r="G24" s="31" t="s">
        <v>95</v>
      </c>
      <c r="H24" s="32">
        <v>151000</v>
      </c>
      <c r="I24" s="32">
        <v>101000</v>
      </c>
      <c r="J24" s="36">
        <v>9.9700000000000006</v>
      </c>
      <c r="K24" s="36">
        <v>17.59</v>
      </c>
      <c r="L24" s="34">
        <f t="shared" si="0"/>
        <v>7.6199999999999992</v>
      </c>
      <c r="M24" s="31">
        <f t="shared" si="1"/>
        <v>769619.99999999988</v>
      </c>
      <c r="N24" s="31">
        <f t="shared" si="2"/>
        <v>384</v>
      </c>
    </row>
    <row r="25" spans="1:18" ht="20.149999999999999" customHeight="1" x14ac:dyDescent="0.2">
      <c r="A25" s="64"/>
      <c r="B25" s="31"/>
      <c r="C25" s="31"/>
      <c r="D25" s="31"/>
      <c r="E25" s="31"/>
      <c r="F25" s="31"/>
      <c r="G25" s="31" t="s">
        <v>96</v>
      </c>
      <c r="H25" s="32">
        <v>150000</v>
      </c>
      <c r="I25" s="32">
        <v>100000</v>
      </c>
      <c r="J25" s="36">
        <v>9.9700000000000006</v>
      </c>
      <c r="K25" s="36">
        <v>17.61</v>
      </c>
      <c r="L25" s="34">
        <f t="shared" si="0"/>
        <v>7.6399999999999988</v>
      </c>
      <c r="M25" s="31">
        <f t="shared" si="1"/>
        <v>763999.99999999988</v>
      </c>
      <c r="N25" s="31">
        <f t="shared" si="2"/>
        <v>382</v>
      </c>
    </row>
    <row r="26" spans="1:18" ht="20.149999999999999" customHeight="1" x14ac:dyDescent="0.2">
      <c r="A26" s="64"/>
      <c r="B26" s="31"/>
      <c r="C26" s="31"/>
      <c r="D26" s="31"/>
      <c r="E26" s="31"/>
      <c r="F26" s="31"/>
      <c r="G26" s="33" t="s">
        <v>88</v>
      </c>
      <c r="H26" s="33">
        <f>SUM(H24:H25)</f>
        <v>301000</v>
      </c>
      <c r="I26" s="33">
        <f>SUM(I24:I25)</f>
        <v>201000</v>
      </c>
      <c r="J26" s="35"/>
      <c r="K26" s="35"/>
      <c r="L26" s="35"/>
      <c r="M26" s="33">
        <f>SUM(M24:M25)</f>
        <v>1533619.9999999998</v>
      </c>
      <c r="N26" s="33">
        <f>SUM(N24:N25)</f>
        <v>766</v>
      </c>
    </row>
    <row r="27" spans="1:18" ht="20.149999999999999" customHeight="1" x14ac:dyDescent="0.2">
      <c r="A27" s="64"/>
      <c r="B27" s="31">
        <v>2</v>
      </c>
      <c r="C27" s="31" t="s">
        <v>89</v>
      </c>
      <c r="D27" s="31" t="s">
        <v>90</v>
      </c>
      <c r="E27" s="31" t="s">
        <v>91</v>
      </c>
      <c r="F27" s="31" t="s">
        <v>91</v>
      </c>
      <c r="G27" s="31" t="s">
        <v>92</v>
      </c>
      <c r="H27" s="32">
        <v>151000</v>
      </c>
      <c r="I27" s="31">
        <v>101000</v>
      </c>
      <c r="J27" s="36">
        <v>9.17</v>
      </c>
      <c r="K27" s="36">
        <v>17.41</v>
      </c>
      <c r="L27" s="34">
        <f>K27-J27</f>
        <v>8.24</v>
      </c>
      <c r="M27" s="31">
        <f>L27*I27</f>
        <v>832240</v>
      </c>
      <c r="N27" s="31">
        <f>ROUNDDOWN(M27/2,-3)/1000</f>
        <v>416</v>
      </c>
    </row>
    <row r="28" spans="1:18" ht="20.149999999999999" customHeight="1" x14ac:dyDescent="0.2">
      <c r="A28" s="64"/>
      <c r="B28" s="31"/>
      <c r="C28" s="31"/>
      <c r="D28" s="31"/>
      <c r="E28" s="31"/>
      <c r="F28" s="31"/>
      <c r="G28" s="31" t="s">
        <v>93</v>
      </c>
      <c r="H28" s="32">
        <v>150000</v>
      </c>
      <c r="I28" s="31">
        <v>100000</v>
      </c>
      <c r="J28" s="36">
        <v>9.17</v>
      </c>
      <c r="K28" s="36">
        <v>17.61</v>
      </c>
      <c r="L28" s="34">
        <f>K28-J28</f>
        <v>8.44</v>
      </c>
      <c r="M28" s="31">
        <f>L28*I28</f>
        <v>844000</v>
      </c>
      <c r="N28" s="31">
        <f>ROUNDDOWN(M28/2,-3)/1000</f>
        <v>422</v>
      </c>
    </row>
    <row r="29" spans="1:18" ht="20.149999999999999" customHeight="1" x14ac:dyDescent="0.2">
      <c r="A29" s="64"/>
      <c r="B29" s="31"/>
      <c r="C29" s="31"/>
      <c r="D29" s="31"/>
      <c r="E29" s="31"/>
      <c r="F29" s="31"/>
      <c r="G29" s="31" t="s">
        <v>94</v>
      </c>
      <c r="H29" s="32">
        <v>151000</v>
      </c>
      <c r="I29" s="32">
        <v>101000</v>
      </c>
      <c r="J29" s="36">
        <v>9.17</v>
      </c>
      <c r="K29" s="36">
        <v>17.649999999999999</v>
      </c>
      <c r="L29" s="34">
        <f t="shared" ref="L29:L31" si="3">K29-J29</f>
        <v>8.4799999999999986</v>
      </c>
      <c r="M29" s="31">
        <f t="shared" ref="M29:M31" si="4">L29*I29</f>
        <v>856479.99999999988</v>
      </c>
      <c r="N29" s="31">
        <f t="shared" ref="N29:N31" si="5">ROUNDDOWN(M29/2,-3)/1000</f>
        <v>428</v>
      </c>
    </row>
    <row r="30" spans="1:18" ht="20.149999999999999" customHeight="1" x14ac:dyDescent="0.2">
      <c r="A30" s="64"/>
      <c r="B30" s="31"/>
      <c r="C30" s="31"/>
      <c r="D30" s="31"/>
      <c r="E30" s="31"/>
      <c r="F30" s="31"/>
      <c r="G30" s="31" t="s">
        <v>95</v>
      </c>
      <c r="H30" s="32">
        <v>151000</v>
      </c>
      <c r="I30" s="32">
        <v>101000</v>
      </c>
      <c r="J30" s="36">
        <v>9.9700000000000006</v>
      </c>
      <c r="K30" s="36">
        <v>17.579999999999998</v>
      </c>
      <c r="L30" s="34">
        <f t="shared" si="3"/>
        <v>7.6099999999999977</v>
      </c>
      <c r="M30" s="31">
        <f t="shared" si="4"/>
        <v>768609.99999999977</v>
      </c>
      <c r="N30" s="31">
        <f t="shared" si="5"/>
        <v>384</v>
      </c>
    </row>
    <row r="31" spans="1:18" ht="20.149999999999999" customHeight="1" x14ac:dyDescent="0.2">
      <c r="A31" s="64"/>
      <c r="B31" s="31"/>
      <c r="C31" s="31"/>
      <c r="D31" s="31"/>
      <c r="E31" s="31"/>
      <c r="F31" s="31"/>
      <c r="G31" s="31" t="s">
        <v>96</v>
      </c>
      <c r="H31" s="32">
        <v>150000</v>
      </c>
      <c r="I31" s="32">
        <v>100000</v>
      </c>
      <c r="J31" s="36">
        <v>9.9700000000000006</v>
      </c>
      <c r="K31" s="36">
        <v>17.61</v>
      </c>
      <c r="L31" s="34">
        <f t="shared" si="3"/>
        <v>7.6399999999999988</v>
      </c>
      <c r="M31" s="31">
        <f t="shared" si="4"/>
        <v>763999.99999999988</v>
      </c>
      <c r="N31" s="31">
        <f t="shared" si="5"/>
        <v>382</v>
      </c>
    </row>
    <row r="32" spans="1:18" ht="20.149999999999999" customHeight="1" x14ac:dyDescent="0.2">
      <c r="A32" s="64"/>
      <c r="B32" s="31"/>
      <c r="C32" s="31"/>
      <c r="D32" s="31"/>
      <c r="E32" s="31"/>
      <c r="F32" s="31"/>
      <c r="G32" s="33" t="s">
        <v>88</v>
      </c>
      <c r="H32" s="33">
        <f>SUM(H30:H31)</f>
        <v>301000</v>
      </c>
      <c r="I32" s="33">
        <f>SUM(I30:I31)</f>
        <v>201000</v>
      </c>
      <c r="J32" s="35"/>
      <c r="K32" s="35"/>
      <c r="L32" s="35"/>
      <c r="M32" s="33">
        <f>SUM(M30:M31)</f>
        <v>1532609.9999999995</v>
      </c>
      <c r="N32" s="33">
        <f>SUM(N30:N31)</f>
        <v>766</v>
      </c>
    </row>
    <row r="33" spans="1:16" ht="20.149999999999999" customHeight="1" x14ac:dyDescent="0.2">
      <c r="A33" s="64"/>
      <c r="B33" s="31"/>
      <c r="C33" s="31"/>
      <c r="D33" s="31"/>
      <c r="E33" s="31"/>
      <c r="F33" s="31"/>
      <c r="G33" s="31"/>
      <c r="H33" s="31"/>
      <c r="I33" s="31"/>
      <c r="J33" s="34"/>
      <c r="K33" s="34"/>
      <c r="L33" s="34"/>
      <c r="M33" s="31"/>
      <c r="N33" s="31"/>
    </row>
    <row r="34" spans="1:16" ht="22" customHeight="1" thickBot="1" x14ac:dyDescent="0.25">
      <c r="A34" s="65"/>
      <c r="B34" s="79" t="s">
        <v>12</v>
      </c>
      <c r="C34" s="80"/>
      <c r="D34" s="31"/>
      <c r="E34" s="31"/>
      <c r="F34" s="31"/>
      <c r="G34" s="31"/>
      <c r="H34" s="32"/>
      <c r="I34" s="32"/>
      <c r="J34" s="36"/>
      <c r="K34" s="36"/>
      <c r="L34" s="36"/>
      <c r="M34" s="32">
        <f>M26+M32</f>
        <v>3066229.9999999991</v>
      </c>
      <c r="N34" s="32">
        <f>N26+N32</f>
        <v>1532</v>
      </c>
    </row>
    <row r="35" spans="1:16" customFormat="1" ht="19.5" customHeight="1" thickBo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58" t="s">
        <v>78</v>
      </c>
      <c r="L35" s="59"/>
      <c r="M35" s="59"/>
      <c r="N35" s="37">
        <f>N34+N15</f>
        <v>3672</v>
      </c>
      <c r="O35" s="2"/>
      <c r="P35" s="2"/>
    </row>
    <row r="36" spans="1:16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N36" s="3"/>
    </row>
    <row r="37" spans="1:16" ht="1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6" ht="1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6" x14ac:dyDescent="0.2">
      <c r="B39" s="2" t="s">
        <v>13</v>
      </c>
    </row>
    <row r="40" spans="1:16" ht="15" customHeight="1" x14ac:dyDescent="0.2">
      <c r="B40" s="2">
        <v>1</v>
      </c>
      <c r="C40" s="2" t="s">
        <v>40</v>
      </c>
    </row>
    <row r="41" spans="1:16" ht="15" customHeight="1" x14ac:dyDescent="0.2">
      <c r="B41" s="2">
        <v>2</v>
      </c>
      <c r="C41" s="2" t="s">
        <v>81</v>
      </c>
    </row>
    <row r="42" spans="1:16" ht="15" customHeight="1" x14ac:dyDescent="0.2">
      <c r="B42" s="21">
        <v>3</v>
      </c>
      <c r="C42" s="2" t="s">
        <v>75</v>
      </c>
    </row>
    <row r="43" spans="1:16" ht="15" customHeight="1" x14ac:dyDescent="0.2">
      <c r="B43" s="2" t="s">
        <v>55</v>
      </c>
      <c r="C43" s="2" t="s">
        <v>82</v>
      </c>
    </row>
    <row r="44" spans="1:16" ht="15" customHeight="1" x14ac:dyDescent="0.2"/>
    <row r="45" spans="1:16" ht="15" customHeight="1" x14ac:dyDescent="0.2">
      <c r="B45" s="2" t="s">
        <v>14</v>
      </c>
    </row>
    <row r="46" spans="1:16" ht="15" customHeight="1" x14ac:dyDescent="0.2">
      <c r="B46" s="2">
        <v>1</v>
      </c>
      <c r="C46" s="2" t="s">
        <v>41</v>
      </c>
    </row>
    <row r="47" spans="1:16" ht="15" customHeight="1" x14ac:dyDescent="0.2">
      <c r="B47" s="2">
        <v>2</v>
      </c>
      <c r="C47" s="2" t="s">
        <v>58</v>
      </c>
    </row>
  </sheetData>
  <mergeCells count="27">
    <mergeCell ref="K35:M35"/>
    <mergeCell ref="I18:I19"/>
    <mergeCell ref="J18:J19"/>
    <mergeCell ref="K18:K19"/>
    <mergeCell ref="L18:L19"/>
    <mergeCell ref="M18:M19"/>
    <mergeCell ref="N18:N19"/>
    <mergeCell ref="A18:A34"/>
    <mergeCell ref="B18:B19"/>
    <mergeCell ref="C18:C19"/>
    <mergeCell ref="D18:F18"/>
    <mergeCell ref="G18:G19"/>
    <mergeCell ref="H18:H19"/>
    <mergeCell ref="B34:C34"/>
    <mergeCell ref="N5:N6"/>
    <mergeCell ref="A5:A15"/>
    <mergeCell ref="B5:B6"/>
    <mergeCell ref="C5:C6"/>
    <mergeCell ref="D5:F5"/>
    <mergeCell ref="G5:G6"/>
    <mergeCell ref="H5:H6"/>
    <mergeCell ref="B15:C15"/>
    <mergeCell ref="I5:I6"/>
    <mergeCell ref="J5:J6"/>
    <mergeCell ref="K5:K6"/>
    <mergeCell ref="L5:L6"/>
    <mergeCell ref="M5:M6"/>
  </mergeCells>
  <phoneticPr fontId="2"/>
  <printOptions horizontalCentered="1"/>
  <pageMargins left="0.2" right="0.19" top="0.73" bottom="0.2" header="0.51181102362204722" footer="0.2"/>
  <pageSetup paperSize="9" scale="5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4618-320A-427D-91EB-6A4957BD0896}">
  <sheetPr>
    <pageSetUpPr fitToPage="1"/>
  </sheetPr>
  <dimension ref="A1:S33"/>
  <sheetViews>
    <sheetView topLeftCell="A27" zoomScale="115" zoomScaleNormal="115" workbookViewId="0">
      <selection activeCell="U21" sqref="U21"/>
    </sheetView>
  </sheetViews>
  <sheetFormatPr defaultRowHeight="13" x14ac:dyDescent="0.2"/>
  <cols>
    <col min="1" max="1" width="2.90625" customWidth="1"/>
    <col min="2" max="2" width="2.6328125" customWidth="1"/>
    <col min="3" max="3" width="10.90625" customWidth="1"/>
    <col min="4" max="6" width="7.08984375" customWidth="1"/>
    <col min="7" max="7" width="11.08984375" customWidth="1"/>
    <col min="8" max="8" width="10" customWidth="1"/>
    <col min="9" max="9" width="9.26953125" customWidth="1"/>
    <col min="10" max="10" width="10.6328125" customWidth="1"/>
    <col min="11" max="11" width="9.6328125" customWidth="1"/>
    <col min="12" max="12" width="9.08984375" customWidth="1"/>
    <col min="13" max="15" width="9.6328125" customWidth="1"/>
    <col min="16" max="16" width="11" customWidth="1"/>
    <col min="17" max="18" width="9.6328125" customWidth="1"/>
    <col min="19" max="19" width="7.6328125" customWidth="1"/>
  </cols>
  <sheetData>
    <row r="1" spans="1:19" ht="13.5" thickBot="1" x14ac:dyDescent="0.25">
      <c r="A1" s="17"/>
    </row>
    <row r="2" spans="1:19" ht="13.5" thickBot="1" x14ac:dyDescent="0.25">
      <c r="A2" s="18"/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4" t="s">
        <v>18</v>
      </c>
    </row>
    <row r="3" spans="1:19" ht="7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9" ht="15.75" customHeight="1" x14ac:dyDescent="0.2">
      <c r="A4" s="18"/>
      <c r="B4" s="18" t="s">
        <v>47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9" s="5" customFormat="1" ht="18.75" customHeight="1" x14ac:dyDescent="0.2">
      <c r="A5" s="63" t="s">
        <v>62</v>
      </c>
      <c r="B5" s="66" t="s">
        <v>1</v>
      </c>
      <c r="C5" s="66" t="s">
        <v>36</v>
      </c>
      <c r="D5" s="72" t="s">
        <v>37</v>
      </c>
      <c r="E5" s="73"/>
      <c r="F5" s="73"/>
      <c r="G5" s="74" t="s">
        <v>61</v>
      </c>
      <c r="H5" s="68" t="s">
        <v>38</v>
      </c>
      <c r="I5" s="70" t="s">
        <v>39</v>
      </c>
      <c r="J5" s="60" t="s">
        <v>4</v>
      </c>
      <c r="K5" s="60" t="s">
        <v>49</v>
      </c>
      <c r="L5" s="68" t="s">
        <v>50</v>
      </c>
      <c r="M5" s="68" t="s">
        <v>52</v>
      </c>
      <c r="N5" s="68" t="s">
        <v>46</v>
      </c>
      <c r="O5" s="66" t="s">
        <v>45</v>
      </c>
      <c r="P5" s="66" t="s">
        <v>74</v>
      </c>
      <c r="Q5"/>
      <c r="R5"/>
      <c r="S5"/>
    </row>
    <row r="6" spans="1:19" s="5" customFormat="1" ht="77.25" customHeight="1" x14ac:dyDescent="0.2">
      <c r="A6" s="64"/>
      <c r="B6" s="78"/>
      <c r="C6" s="67"/>
      <c r="D6" s="27" t="s">
        <v>5</v>
      </c>
      <c r="E6" s="26" t="s">
        <v>6</v>
      </c>
      <c r="F6" s="20" t="s">
        <v>7</v>
      </c>
      <c r="G6" s="75"/>
      <c r="H6" s="76"/>
      <c r="I6" s="77"/>
      <c r="J6" s="61"/>
      <c r="K6" s="61"/>
      <c r="L6" s="69"/>
      <c r="M6" s="69"/>
      <c r="N6" s="69"/>
      <c r="O6" s="67"/>
      <c r="P6" s="67"/>
    </row>
    <row r="7" spans="1:19" ht="20.149999999999999" customHeight="1" x14ac:dyDescent="0.2">
      <c r="A7" s="64"/>
      <c r="B7" s="19"/>
      <c r="C7" s="19"/>
      <c r="D7" s="19"/>
      <c r="E7" s="19"/>
      <c r="F7" s="19"/>
      <c r="G7" s="19"/>
      <c r="H7" s="25" t="s">
        <v>8</v>
      </c>
      <c r="I7" s="25" t="s">
        <v>9</v>
      </c>
      <c r="J7" s="25" t="s">
        <v>8</v>
      </c>
      <c r="K7" s="25" t="s">
        <v>43</v>
      </c>
      <c r="L7" s="25" t="s">
        <v>10</v>
      </c>
      <c r="M7" s="25" t="s">
        <v>10</v>
      </c>
      <c r="N7" s="25" t="s">
        <v>10</v>
      </c>
      <c r="O7" s="25" t="s">
        <v>10</v>
      </c>
      <c r="P7" s="25" t="s">
        <v>11</v>
      </c>
    </row>
    <row r="8" spans="1:19" ht="20.149999999999999" customHeight="1" x14ac:dyDescent="0.2">
      <c r="A8" s="64"/>
      <c r="B8" s="19">
        <v>1</v>
      </c>
      <c r="C8" s="19" t="s">
        <v>97</v>
      </c>
      <c r="D8" s="19" t="s">
        <v>98</v>
      </c>
      <c r="E8" s="19" t="s">
        <v>99</v>
      </c>
      <c r="F8" s="19" t="s">
        <v>99</v>
      </c>
      <c r="G8" s="19" t="s">
        <v>86</v>
      </c>
      <c r="H8" s="38">
        <v>20</v>
      </c>
      <c r="I8" s="38">
        <v>10</v>
      </c>
      <c r="J8" s="38">
        <f>H8*I8*31</f>
        <v>6200</v>
      </c>
      <c r="K8" s="38">
        <f>J8/3</f>
        <v>2066.6666666666665</v>
      </c>
      <c r="L8" s="41">
        <v>82.82</v>
      </c>
      <c r="M8" s="41">
        <v>130</v>
      </c>
      <c r="N8" s="41">
        <f>M8-L8</f>
        <v>47.180000000000007</v>
      </c>
      <c r="O8" s="38">
        <f>N8*K8</f>
        <v>97505.333333333343</v>
      </c>
      <c r="P8" s="38">
        <f>ROUNDDOWN(O8/2,-3)/1000</f>
        <v>48</v>
      </c>
    </row>
    <row r="9" spans="1:19" ht="20.149999999999999" customHeight="1" x14ac:dyDescent="0.2">
      <c r="A9" s="64"/>
      <c r="B9" s="19"/>
      <c r="C9" s="19"/>
      <c r="D9" s="19"/>
      <c r="E9" s="19"/>
      <c r="F9" s="19"/>
      <c r="G9" s="19" t="s">
        <v>87</v>
      </c>
      <c r="H9" s="38">
        <v>20</v>
      </c>
      <c r="I9" s="38">
        <v>10</v>
      </c>
      <c r="J9" s="38">
        <f>H9*I9*30</f>
        <v>6000</v>
      </c>
      <c r="K9" s="38">
        <f>J9/3</f>
        <v>2000</v>
      </c>
      <c r="L9" s="41">
        <v>82.82</v>
      </c>
      <c r="M9" s="41">
        <v>140</v>
      </c>
      <c r="N9" s="41">
        <f>M9-L9</f>
        <v>57.180000000000007</v>
      </c>
      <c r="O9" s="38">
        <f>N9*K9</f>
        <v>114360.00000000001</v>
      </c>
      <c r="P9" s="38">
        <f>ROUNDDOWN(O9/2,-3)/1000</f>
        <v>57</v>
      </c>
    </row>
    <row r="10" spans="1:19" ht="20.149999999999999" customHeight="1" x14ac:dyDescent="0.2">
      <c r="A10" s="64"/>
      <c r="B10" s="19"/>
      <c r="C10" s="19"/>
      <c r="D10" s="19"/>
      <c r="E10" s="19"/>
      <c r="F10" s="19"/>
      <c r="G10" s="19"/>
      <c r="H10" s="38"/>
      <c r="I10" s="38"/>
      <c r="J10" s="38"/>
      <c r="K10" s="38"/>
      <c r="L10" s="41"/>
      <c r="M10" s="41"/>
      <c r="N10" s="41"/>
      <c r="O10" s="38"/>
      <c r="P10" s="38"/>
    </row>
    <row r="11" spans="1:19" ht="20.149999999999999" customHeight="1" x14ac:dyDescent="0.2">
      <c r="A11" s="64"/>
      <c r="B11" s="19"/>
      <c r="C11" s="19"/>
      <c r="D11" s="19"/>
      <c r="E11" s="19"/>
      <c r="F11" s="19"/>
      <c r="G11" s="19"/>
      <c r="H11" s="38"/>
      <c r="I11" s="38"/>
      <c r="J11" s="38"/>
      <c r="K11" s="38"/>
      <c r="L11" s="41"/>
      <c r="M11" s="41"/>
      <c r="N11" s="41"/>
      <c r="O11" s="38"/>
      <c r="P11" s="38"/>
    </row>
    <row r="12" spans="1:19" ht="20.149999999999999" customHeight="1" x14ac:dyDescent="0.2">
      <c r="A12" s="64"/>
      <c r="B12" s="19"/>
      <c r="C12" s="19"/>
      <c r="D12" s="19"/>
      <c r="E12" s="19"/>
      <c r="F12" s="19"/>
      <c r="G12" s="19"/>
      <c r="H12" s="38"/>
      <c r="I12" s="38"/>
      <c r="J12" s="38"/>
      <c r="K12" s="38"/>
      <c r="L12" s="41"/>
      <c r="M12" s="41"/>
      <c r="N12" s="41"/>
      <c r="O12" s="38"/>
      <c r="P12" s="38"/>
    </row>
    <row r="13" spans="1:19" ht="22" customHeight="1" x14ac:dyDescent="0.2">
      <c r="A13" s="65"/>
      <c r="B13" s="62" t="s">
        <v>12</v>
      </c>
      <c r="C13" s="51"/>
      <c r="D13" s="19"/>
      <c r="E13" s="19"/>
      <c r="F13" s="19"/>
      <c r="G13" s="19"/>
      <c r="H13" s="38"/>
      <c r="I13" s="38"/>
      <c r="J13" s="38"/>
      <c r="K13" s="38"/>
      <c r="L13" s="41"/>
      <c r="M13" s="41"/>
      <c r="N13" s="38"/>
      <c r="O13" s="32">
        <f>SUM(O8:O12)</f>
        <v>211865.33333333337</v>
      </c>
      <c r="P13" s="32">
        <f>SUM(P8:P12)</f>
        <v>105</v>
      </c>
    </row>
    <row r="14" spans="1:19" ht="13.5" customHeight="1" x14ac:dyDescent="0.2">
      <c r="A14" s="18"/>
      <c r="B14" s="18"/>
      <c r="C14" s="18"/>
      <c r="D14" s="18"/>
      <c r="E14" s="18"/>
      <c r="F14" s="18"/>
      <c r="G14" s="18"/>
      <c r="H14" s="39"/>
      <c r="I14" s="39"/>
      <c r="J14" s="39"/>
      <c r="K14" s="39"/>
      <c r="L14" s="39"/>
      <c r="M14" s="39"/>
      <c r="N14" s="39"/>
      <c r="O14" s="39"/>
      <c r="P14" s="40"/>
    </row>
    <row r="15" spans="1:19" s="5" customFormat="1" ht="18.75" customHeight="1" x14ac:dyDescent="0.2">
      <c r="A15" s="63" t="s">
        <v>64</v>
      </c>
      <c r="B15" s="66" t="s">
        <v>1</v>
      </c>
      <c r="C15" s="66" t="s">
        <v>36</v>
      </c>
      <c r="D15" s="72" t="s">
        <v>37</v>
      </c>
      <c r="E15" s="73"/>
      <c r="F15" s="73"/>
      <c r="G15" s="74" t="s">
        <v>63</v>
      </c>
      <c r="H15" s="81" t="s">
        <v>38</v>
      </c>
      <c r="I15" s="83" t="s">
        <v>39</v>
      </c>
      <c r="J15" s="87" t="s">
        <v>65</v>
      </c>
      <c r="K15" s="87" t="s">
        <v>66</v>
      </c>
      <c r="L15" s="81" t="s">
        <v>67</v>
      </c>
      <c r="M15" s="81" t="s">
        <v>68</v>
      </c>
      <c r="N15" s="81" t="s">
        <v>69</v>
      </c>
      <c r="O15" s="85" t="s">
        <v>70</v>
      </c>
      <c r="P15" s="85" t="s">
        <v>79</v>
      </c>
      <c r="Q15"/>
      <c r="R15"/>
      <c r="S15"/>
    </row>
    <row r="16" spans="1:19" s="5" customFormat="1" ht="77.25" customHeight="1" x14ac:dyDescent="0.2">
      <c r="A16" s="64"/>
      <c r="B16" s="78"/>
      <c r="C16" s="67"/>
      <c r="D16" s="27" t="s">
        <v>5</v>
      </c>
      <c r="E16" s="26" t="s">
        <v>6</v>
      </c>
      <c r="F16" s="20" t="s">
        <v>7</v>
      </c>
      <c r="G16" s="75"/>
      <c r="H16" s="82"/>
      <c r="I16" s="84"/>
      <c r="J16" s="88"/>
      <c r="K16" s="88"/>
      <c r="L16" s="89"/>
      <c r="M16" s="89"/>
      <c r="N16" s="89"/>
      <c r="O16" s="86"/>
      <c r="P16" s="86"/>
    </row>
    <row r="17" spans="1:16" ht="20.149999999999999" customHeight="1" x14ac:dyDescent="0.2">
      <c r="A17" s="64"/>
      <c r="B17" s="19"/>
      <c r="C17" s="19"/>
      <c r="D17" s="19"/>
      <c r="E17" s="19"/>
      <c r="F17" s="19"/>
      <c r="G17" s="19"/>
      <c r="H17" s="32" t="s">
        <v>8</v>
      </c>
      <c r="I17" s="32" t="s">
        <v>9</v>
      </c>
      <c r="J17" s="32" t="s">
        <v>8</v>
      </c>
      <c r="K17" s="32" t="s">
        <v>43</v>
      </c>
      <c r="L17" s="32" t="s">
        <v>10</v>
      </c>
      <c r="M17" s="32" t="s">
        <v>10</v>
      </c>
      <c r="N17" s="32" t="s">
        <v>10</v>
      </c>
      <c r="O17" s="32" t="s">
        <v>10</v>
      </c>
      <c r="P17" s="32" t="s">
        <v>11</v>
      </c>
    </row>
    <row r="18" spans="1:16" ht="20.149999999999999" customHeight="1" x14ac:dyDescent="0.2">
      <c r="A18" s="64"/>
      <c r="B18" s="19">
        <v>1</v>
      </c>
      <c r="C18" s="19" t="s">
        <v>97</v>
      </c>
      <c r="D18" s="19" t="s">
        <v>98</v>
      </c>
      <c r="E18" s="19" t="s">
        <v>99</v>
      </c>
      <c r="F18" s="19" t="s">
        <v>99</v>
      </c>
      <c r="G18" s="19" t="s">
        <v>101</v>
      </c>
      <c r="H18" s="38">
        <v>20</v>
      </c>
      <c r="I18" s="38">
        <v>10</v>
      </c>
      <c r="J18" s="38">
        <f>H18*I18*153</f>
        <v>30600</v>
      </c>
      <c r="K18" s="38">
        <f>J18/3</f>
        <v>10200</v>
      </c>
      <c r="L18" s="41">
        <v>82.82</v>
      </c>
      <c r="M18" s="38">
        <v>150</v>
      </c>
      <c r="N18" s="41">
        <f>M18-L18</f>
        <v>67.180000000000007</v>
      </c>
      <c r="O18" s="38">
        <f>N18*K18</f>
        <v>685236.00000000012</v>
      </c>
      <c r="P18" s="38">
        <f>ROUNDDOWN(O18/4,-3)/1000</f>
        <v>171</v>
      </c>
    </row>
    <row r="19" spans="1:16" ht="20.149999999999999" customHeight="1" x14ac:dyDescent="0.2">
      <c r="A19" s="64"/>
      <c r="B19" s="19">
        <v>2</v>
      </c>
      <c r="C19" s="19" t="s">
        <v>102</v>
      </c>
      <c r="D19" s="19" t="s">
        <v>104</v>
      </c>
      <c r="E19" s="19" t="s">
        <v>103</v>
      </c>
      <c r="F19" s="19" t="s">
        <v>103</v>
      </c>
      <c r="G19" s="19" t="s">
        <v>101</v>
      </c>
      <c r="H19" s="38">
        <v>15</v>
      </c>
      <c r="I19" s="38">
        <v>8</v>
      </c>
      <c r="J19" s="38">
        <f t="shared" ref="J19:J20" si="0">H19*I19*153</f>
        <v>18360</v>
      </c>
      <c r="K19" s="38">
        <f>J19/3</f>
        <v>6120</v>
      </c>
      <c r="L19" s="41">
        <v>82.82</v>
      </c>
      <c r="M19" s="38">
        <v>150</v>
      </c>
      <c r="N19" s="41">
        <f>M19-L19</f>
        <v>67.180000000000007</v>
      </c>
      <c r="O19" s="38">
        <f>N19*K19</f>
        <v>411141.60000000003</v>
      </c>
      <c r="P19" s="38">
        <f t="shared" ref="P19:P20" si="1">ROUNDDOWN(O19/4,-3)/1000</f>
        <v>102</v>
      </c>
    </row>
    <row r="20" spans="1:16" ht="20.149999999999999" customHeight="1" x14ac:dyDescent="0.2">
      <c r="A20" s="64"/>
      <c r="B20" s="19">
        <v>3</v>
      </c>
      <c r="C20" s="19" t="s">
        <v>105</v>
      </c>
      <c r="D20" s="19" t="s">
        <v>107</v>
      </c>
      <c r="E20" s="19" t="s">
        <v>106</v>
      </c>
      <c r="F20" s="19" t="s">
        <v>106</v>
      </c>
      <c r="G20" s="19" t="s">
        <v>100</v>
      </c>
      <c r="H20" s="38">
        <v>10</v>
      </c>
      <c r="I20" s="38">
        <v>5</v>
      </c>
      <c r="J20" s="38">
        <f t="shared" si="0"/>
        <v>7650</v>
      </c>
      <c r="K20" s="38">
        <f>J20/3</f>
        <v>2550</v>
      </c>
      <c r="L20" s="41">
        <v>82.82</v>
      </c>
      <c r="M20" s="38">
        <v>150</v>
      </c>
      <c r="N20" s="41">
        <f t="shared" ref="N20" si="2">M20-L20</f>
        <v>67.180000000000007</v>
      </c>
      <c r="O20" s="38">
        <f t="shared" ref="O20" si="3">N20*K20</f>
        <v>171309.00000000003</v>
      </c>
      <c r="P20" s="38">
        <f t="shared" si="1"/>
        <v>42</v>
      </c>
    </row>
    <row r="21" spans="1:16" ht="20.149999999999999" customHeight="1" x14ac:dyDescent="0.2">
      <c r="A21" s="64"/>
      <c r="B21" s="19"/>
      <c r="C21" s="19"/>
      <c r="D21" s="19"/>
      <c r="E21" s="19"/>
      <c r="F21" s="19"/>
      <c r="G21" s="19"/>
      <c r="H21" s="38"/>
      <c r="I21" s="38"/>
      <c r="J21" s="38"/>
      <c r="K21" s="38"/>
      <c r="L21" s="41"/>
      <c r="M21" s="38"/>
      <c r="N21" s="41"/>
      <c r="O21" s="38"/>
      <c r="P21" s="38"/>
    </row>
    <row r="22" spans="1:16" ht="20.149999999999999" customHeight="1" x14ac:dyDescent="0.2">
      <c r="A22" s="64"/>
      <c r="B22" s="19"/>
      <c r="C22" s="19"/>
      <c r="D22" s="19"/>
      <c r="E22" s="19"/>
      <c r="F22" s="19"/>
      <c r="G22" s="19"/>
      <c r="H22" s="38"/>
      <c r="I22" s="38"/>
      <c r="J22" s="38"/>
      <c r="K22" s="38"/>
      <c r="L22" s="38"/>
      <c r="M22" s="38"/>
      <c r="N22" s="41"/>
      <c r="O22" s="38"/>
      <c r="P22" s="38"/>
    </row>
    <row r="23" spans="1:16" ht="22" customHeight="1" thickBot="1" x14ac:dyDescent="0.25">
      <c r="A23" s="65"/>
      <c r="B23" s="62" t="s">
        <v>12</v>
      </c>
      <c r="C23" s="51"/>
      <c r="D23" s="19"/>
      <c r="E23" s="19"/>
      <c r="F23" s="19"/>
      <c r="G23" s="19"/>
      <c r="H23" s="38"/>
      <c r="I23" s="38"/>
      <c r="J23" s="38"/>
      <c r="K23" s="38"/>
      <c r="L23" s="38"/>
      <c r="M23" s="38"/>
      <c r="N23" s="38"/>
      <c r="O23" s="32">
        <f>SUM(O18:O22)</f>
        <v>1267686.6000000001</v>
      </c>
      <c r="P23" s="32">
        <f>SUM(P18:P22)</f>
        <v>315</v>
      </c>
    </row>
    <row r="24" spans="1:16" ht="19.5" customHeight="1" thickBo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58" t="s">
        <v>78</v>
      </c>
      <c r="N24" s="59"/>
      <c r="O24" s="59"/>
      <c r="P24" s="37">
        <f>P13+P23</f>
        <v>420</v>
      </c>
    </row>
    <row r="25" spans="1:16" ht="13.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6" x14ac:dyDescent="0.2">
      <c r="B26" t="s">
        <v>13</v>
      </c>
    </row>
    <row r="27" spans="1:16" ht="15" customHeight="1" x14ac:dyDescent="0.2">
      <c r="B27">
        <v>1</v>
      </c>
      <c r="C27" t="s">
        <v>51</v>
      </c>
    </row>
    <row r="28" spans="1:16" ht="14.25" customHeight="1" x14ac:dyDescent="0.2">
      <c r="B28" s="21">
        <v>2</v>
      </c>
      <c r="C28" s="2" t="s">
        <v>75</v>
      </c>
    </row>
    <row r="29" spans="1:16" ht="14.25" customHeight="1" x14ac:dyDescent="0.2">
      <c r="B29" s="21"/>
      <c r="C29" s="2"/>
    </row>
    <row r="30" spans="1:16" ht="18" customHeight="1" x14ac:dyDescent="0.2">
      <c r="B30" t="s">
        <v>14</v>
      </c>
    </row>
    <row r="31" spans="1:16" ht="15" customHeight="1" x14ac:dyDescent="0.2">
      <c r="B31">
        <v>1</v>
      </c>
      <c r="C31" t="s">
        <v>42</v>
      </c>
    </row>
    <row r="32" spans="1:16" ht="15" customHeight="1" x14ac:dyDescent="0.2">
      <c r="B32">
        <v>2</v>
      </c>
      <c r="C32" t="s">
        <v>54</v>
      </c>
    </row>
    <row r="33" spans="2:3" x14ac:dyDescent="0.2">
      <c r="B33">
        <v>3</v>
      </c>
      <c r="C33" t="s">
        <v>59</v>
      </c>
    </row>
  </sheetData>
  <mergeCells count="31">
    <mergeCell ref="P15:P16"/>
    <mergeCell ref="B23:C23"/>
    <mergeCell ref="M24:O24"/>
    <mergeCell ref="J15:J16"/>
    <mergeCell ref="K15:K16"/>
    <mergeCell ref="L15:L16"/>
    <mergeCell ref="M15:M16"/>
    <mergeCell ref="N15:N16"/>
    <mergeCell ref="O15:O16"/>
    <mergeCell ref="O5:O6"/>
    <mergeCell ref="P5:P6"/>
    <mergeCell ref="B13:C13"/>
    <mergeCell ref="A15:A23"/>
    <mergeCell ref="B15:B16"/>
    <mergeCell ref="C15:C16"/>
    <mergeCell ref="D15:F15"/>
    <mergeCell ref="G15:G16"/>
    <mergeCell ref="H15:H16"/>
    <mergeCell ref="I15:I16"/>
    <mergeCell ref="I5:I6"/>
    <mergeCell ref="J5:J6"/>
    <mergeCell ref="K5:K6"/>
    <mergeCell ref="L5:L6"/>
    <mergeCell ref="M5:M6"/>
    <mergeCell ref="N5:N6"/>
    <mergeCell ref="H5:H6"/>
    <mergeCell ref="A5:A13"/>
    <mergeCell ref="B5:B6"/>
    <mergeCell ref="C5:C6"/>
    <mergeCell ref="D5:F5"/>
    <mergeCell ref="G5:G6"/>
  </mergeCells>
  <phoneticPr fontId="2"/>
  <printOptions horizontalCentered="1"/>
  <pageMargins left="0.2" right="0.19" top="0.73" bottom="0.2" header="0.51181102362204722" footer="0.2"/>
  <pageSetup paperSize="9" scale="8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037A-D878-4F1D-854C-8E25DFCCED90}">
  <sheetPr>
    <pageSetUpPr fitToPage="1"/>
  </sheetPr>
  <dimension ref="A1:S33"/>
  <sheetViews>
    <sheetView zoomScale="115" zoomScaleNormal="115" workbookViewId="0">
      <selection activeCell="U21" sqref="U21"/>
    </sheetView>
  </sheetViews>
  <sheetFormatPr defaultRowHeight="13" x14ac:dyDescent="0.2"/>
  <cols>
    <col min="1" max="1" width="2.90625" customWidth="1"/>
    <col min="2" max="2" width="2.6328125" customWidth="1"/>
    <col min="3" max="3" width="10.90625" customWidth="1"/>
    <col min="4" max="7" width="7.08984375" customWidth="1"/>
    <col min="8" max="8" width="10" customWidth="1"/>
    <col min="9" max="9" width="9.26953125" customWidth="1"/>
    <col min="10" max="10" width="10.6328125" customWidth="1"/>
    <col min="11" max="11" width="9.6328125" customWidth="1"/>
    <col min="12" max="12" width="9.08984375" customWidth="1"/>
    <col min="13" max="15" width="9.6328125" customWidth="1"/>
    <col min="16" max="16" width="11" customWidth="1"/>
    <col min="17" max="18" width="9.6328125" customWidth="1"/>
    <col min="19" max="19" width="7.6328125" customWidth="1"/>
  </cols>
  <sheetData>
    <row r="1" spans="1:19" ht="13.5" thickBot="1" x14ac:dyDescent="0.25">
      <c r="A1" s="17"/>
    </row>
    <row r="2" spans="1:19" ht="13.5" thickBot="1" x14ac:dyDescent="0.25">
      <c r="A2" s="18"/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4" t="s">
        <v>18</v>
      </c>
    </row>
    <row r="3" spans="1:19" ht="7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9" ht="15.75" customHeight="1" x14ac:dyDescent="0.2">
      <c r="A4" s="18"/>
      <c r="B4" s="18" t="s">
        <v>47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9" s="5" customFormat="1" ht="18.75" customHeight="1" x14ac:dyDescent="0.2">
      <c r="A5" s="63" t="s">
        <v>62</v>
      </c>
      <c r="B5" s="66" t="s">
        <v>1</v>
      </c>
      <c r="C5" s="66" t="s">
        <v>36</v>
      </c>
      <c r="D5" s="72" t="s">
        <v>37</v>
      </c>
      <c r="E5" s="73"/>
      <c r="F5" s="73"/>
      <c r="G5" s="74" t="s">
        <v>61</v>
      </c>
      <c r="H5" s="68" t="s">
        <v>38</v>
      </c>
      <c r="I5" s="70" t="s">
        <v>39</v>
      </c>
      <c r="J5" s="60" t="s">
        <v>4</v>
      </c>
      <c r="K5" s="60" t="s">
        <v>49</v>
      </c>
      <c r="L5" s="68" t="s">
        <v>50</v>
      </c>
      <c r="M5" s="68" t="s">
        <v>52</v>
      </c>
      <c r="N5" s="68" t="s">
        <v>46</v>
      </c>
      <c r="O5" s="66" t="s">
        <v>45</v>
      </c>
      <c r="P5" s="66" t="s">
        <v>74</v>
      </c>
      <c r="Q5"/>
      <c r="R5"/>
      <c r="S5"/>
    </row>
    <row r="6" spans="1:19" s="5" customFormat="1" ht="77.25" customHeight="1" x14ac:dyDescent="0.2">
      <c r="A6" s="64"/>
      <c r="B6" s="78"/>
      <c r="C6" s="67"/>
      <c r="D6" s="30" t="s">
        <v>5</v>
      </c>
      <c r="E6" s="29" t="s">
        <v>6</v>
      </c>
      <c r="F6" s="20" t="s">
        <v>7</v>
      </c>
      <c r="G6" s="75"/>
      <c r="H6" s="76"/>
      <c r="I6" s="77"/>
      <c r="J6" s="61"/>
      <c r="K6" s="61"/>
      <c r="L6" s="69"/>
      <c r="M6" s="69"/>
      <c r="N6" s="69"/>
      <c r="O6" s="67"/>
      <c r="P6" s="67"/>
    </row>
    <row r="7" spans="1:19" ht="20.149999999999999" customHeight="1" x14ac:dyDescent="0.2">
      <c r="A7" s="64"/>
      <c r="B7" s="19"/>
      <c r="C7" s="19"/>
      <c r="D7" s="19"/>
      <c r="E7" s="19"/>
      <c r="F7" s="19"/>
      <c r="G7" s="19"/>
      <c r="H7" s="28" t="s">
        <v>8</v>
      </c>
      <c r="I7" s="28" t="s">
        <v>9</v>
      </c>
      <c r="J7" s="28" t="s">
        <v>8</v>
      </c>
      <c r="K7" s="28" t="s">
        <v>43</v>
      </c>
      <c r="L7" s="28" t="s">
        <v>10</v>
      </c>
      <c r="M7" s="28" t="s">
        <v>10</v>
      </c>
      <c r="N7" s="28" t="s">
        <v>10</v>
      </c>
      <c r="O7" s="28" t="s">
        <v>10</v>
      </c>
      <c r="P7" s="28" t="s">
        <v>11</v>
      </c>
    </row>
    <row r="8" spans="1:19" ht="20.149999999999999" customHeight="1" x14ac:dyDescent="0.2">
      <c r="A8" s="64"/>
      <c r="B8" s="19">
        <v>1</v>
      </c>
      <c r="C8" s="19" t="s">
        <v>108</v>
      </c>
      <c r="D8" s="19" t="s">
        <v>109</v>
      </c>
      <c r="E8" s="19" t="s">
        <v>108</v>
      </c>
      <c r="F8" s="19" t="s">
        <v>108</v>
      </c>
      <c r="G8" s="19"/>
      <c r="H8" s="38">
        <v>10</v>
      </c>
      <c r="I8" s="38">
        <v>20</v>
      </c>
      <c r="J8" s="38">
        <v>6000</v>
      </c>
      <c r="K8" s="38">
        <v>2400</v>
      </c>
      <c r="L8" s="41">
        <v>82.82</v>
      </c>
      <c r="M8" s="38">
        <v>150</v>
      </c>
      <c r="N8" s="41">
        <f>M8-L8</f>
        <v>67.180000000000007</v>
      </c>
      <c r="O8" s="38">
        <f>N8*K8</f>
        <v>161232.00000000003</v>
      </c>
      <c r="P8" s="38">
        <f>ROUNDDOWN(O8/2,-3)/1000</f>
        <v>80</v>
      </c>
    </row>
    <row r="9" spans="1:19" ht="20.149999999999999" customHeight="1" x14ac:dyDescent="0.2">
      <c r="A9" s="64"/>
      <c r="B9" s="19"/>
      <c r="C9" s="19"/>
      <c r="D9" s="19"/>
      <c r="E9" s="19"/>
      <c r="F9" s="19"/>
      <c r="G9" s="19"/>
      <c r="H9" s="38"/>
      <c r="I9" s="38"/>
      <c r="J9" s="38"/>
      <c r="K9" s="38"/>
      <c r="L9" s="38"/>
      <c r="M9" s="38"/>
      <c r="N9" s="38"/>
      <c r="O9" s="38"/>
      <c r="P9" s="38"/>
    </row>
    <row r="10" spans="1:19" ht="20.149999999999999" customHeight="1" x14ac:dyDescent="0.2">
      <c r="A10" s="64"/>
      <c r="B10" s="19"/>
      <c r="C10" s="19"/>
      <c r="D10" s="19"/>
      <c r="E10" s="19"/>
      <c r="F10" s="19"/>
      <c r="G10" s="19"/>
      <c r="H10" s="38"/>
      <c r="I10" s="38"/>
      <c r="J10" s="38"/>
      <c r="K10" s="38"/>
      <c r="L10" s="38"/>
      <c r="M10" s="38"/>
      <c r="N10" s="38"/>
      <c r="O10" s="38"/>
      <c r="P10" s="38"/>
    </row>
    <row r="11" spans="1:19" ht="20.149999999999999" customHeight="1" x14ac:dyDescent="0.2">
      <c r="A11" s="64"/>
      <c r="B11" s="19"/>
      <c r="C11" s="19"/>
      <c r="D11" s="19"/>
      <c r="E11" s="19"/>
      <c r="F11" s="19"/>
      <c r="G11" s="19"/>
      <c r="H11" s="38"/>
      <c r="I11" s="38"/>
      <c r="J11" s="38"/>
      <c r="K11" s="38"/>
      <c r="L11" s="38"/>
      <c r="M11" s="38"/>
      <c r="N11" s="38"/>
      <c r="O11" s="38"/>
      <c r="P11" s="38"/>
    </row>
    <row r="12" spans="1:19" ht="20.149999999999999" customHeight="1" x14ac:dyDescent="0.2">
      <c r="A12" s="64"/>
      <c r="B12" s="19"/>
      <c r="C12" s="19"/>
      <c r="D12" s="19"/>
      <c r="E12" s="19"/>
      <c r="F12" s="19"/>
      <c r="G12" s="19"/>
      <c r="H12" s="38"/>
      <c r="I12" s="38"/>
      <c r="J12" s="38"/>
      <c r="K12" s="38"/>
      <c r="L12" s="38"/>
      <c r="M12" s="38"/>
      <c r="N12" s="38"/>
      <c r="O12" s="38"/>
      <c r="P12" s="38"/>
    </row>
    <row r="13" spans="1:19" ht="22" customHeight="1" x14ac:dyDescent="0.2">
      <c r="A13" s="65"/>
      <c r="B13" s="62" t="s">
        <v>12</v>
      </c>
      <c r="C13" s="51"/>
      <c r="D13" s="19"/>
      <c r="E13" s="19"/>
      <c r="F13" s="19"/>
      <c r="G13" s="19"/>
      <c r="H13" s="38"/>
      <c r="I13" s="38"/>
      <c r="J13" s="32" t="s">
        <v>110</v>
      </c>
      <c r="K13" s="32" t="s">
        <v>111</v>
      </c>
      <c r="L13" s="38"/>
      <c r="M13" s="38"/>
      <c r="N13" s="38"/>
      <c r="O13" s="32" t="s">
        <v>10</v>
      </c>
      <c r="P13" s="32" t="s">
        <v>11</v>
      </c>
    </row>
    <row r="14" spans="1:19" ht="13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9" s="5" customFormat="1" ht="18.75" customHeight="1" x14ac:dyDescent="0.2">
      <c r="A15" s="63" t="s">
        <v>64</v>
      </c>
      <c r="B15" s="66" t="s">
        <v>1</v>
      </c>
      <c r="C15" s="66" t="s">
        <v>36</v>
      </c>
      <c r="D15" s="72" t="s">
        <v>37</v>
      </c>
      <c r="E15" s="73"/>
      <c r="F15" s="73"/>
      <c r="G15" s="74" t="s">
        <v>63</v>
      </c>
      <c r="H15" s="68" t="s">
        <v>38</v>
      </c>
      <c r="I15" s="70" t="s">
        <v>39</v>
      </c>
      <c r="J15" s="60" t="s">
        <v>65</v>
      </c>
      <c r="K15" s="60" t="s">
        <v>66</v>
      </c>
      <c r="L15" s="68" t="s">
        <v>67</v>
      </c>
      <c r="M15" s="68" t="s">
        <v>68</v>
      </c>
      <c r="N15" s="68" t="s">
        <v>69</v>
      </c>
      <c r="O15" s="66" t="s">
        <v>70</v>
      </c>
      <c r="P15" s="66" t="s">
        <v>79</v>
      </c>
      <c r="Q15"/>
      <c r="R15"/>
      <c r="S15"/>
    </row>
    <row r="16" spans="1:19" s="5" customFormat="1" ht="77.25" customHeight="1" x14ac:dyDescent="0.2">
      <c r="A16" s="64"/>
      <c r="B16" s="78"/>
      <c r="C16" s="67"/>
      <c r="D16" s="30" t="s">
        <v>5</v>
      </c>
      <c r="E16" s="29" t="s">
        <v>6</v>
      </c>
      <c r="F16" s="20" t="s">
        <v>7</v>
      </c>
      <c r="G16" s="75"/>
      <c r="H16" s="76"/>
      <c r="I16" s="77"/>
      <c r="J16" s="61"/>
      <c r="K16" s="61"/>
      <c r="L16" s="69"/>
      <c r="M16" s="69"/>
      <c r="N16" s="69"/>
      <c r="O16" s="67"/>
      <c r="P16" s="67"/>
    </row>
    <row r="17" spans="1:16" ht="20.149999999999999" customHeight="1" x14ac:dyDescent="0.2">
      <c r="A17" s="64"/>
      <c r="B17" s="19"/>
      <c r="C17" s="19"/>
      <c r="D17" s="19"/>
      <c r="E17" s="19"/>
      <c r="F17" s="19"/>
      <c r="G17" s="19"/>
      <c r="H17" s="28" t="s">
        <v>8</v>
      </c>
      <c r="I17" s="28" t="s">
        <v>9</v>
      </c>
      <c r="J17" s="28" t="s">
        <v>8</v>
      </c>
      <c r="K17" s="28" t="s">
        <v>43</v>
      </c>
      <c r="L17" s="28" t="s">
        <v>10</v>
      </c>
      <c r="M17" s="28" t="s">
        <v>10</v>
      </c>
      <c r="N17" s="28" t="s">
        <v>10</v>
      </c>
      <c r="O17" s="28" t="s">
        <v>10</v>
      </c>
      <c r="P17" s="28" t="s">
        <v>11</v>
      </c>
    </row>
    <row r="18" spans="1:16" ht="20.149999999999999" customHeight="1" x14ac:dyDescent="0.2">
      <c r="A18" s="6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20.149999999999999" customHeight="1" x14ac:dyDescent="0.2">
      <c r="A19" s="6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20.149999999999999" customHeight="1" x14ac:dyDescent="0.2">
      <c r="A20" s="64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20.149999999999999" customHeight="1" x14ac:dyDescent="0.2">
      <c r="A21" s="6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20.149999999999999" customHeight="1" x14ac:dyDescent="0.2">
      <c r="A22" s="6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22" customHeight="1" thickBot="1" x14ac:dyDescent="0.25">
      <c r="A23" s="65"/>
      <c r="B23" s="62" t="s">
        <v>12</v>
      </c>
      <c r="C23" s="51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8" t="s">
        <v>10</v>
      </c>
      <c r="P23" s="22" t="s">
        <v>11</v>
      </c>
    </row>
    <row r="24" spans="1:16" ht="19.5" customHeight="1" thickBo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58" t="s">
        <v>78</v>
      </c>
      <c r="N24" s="59"/>
      <c r="O24" s="59"/>
      <c r="P24" s="23"/>
    </row>
    <row r="25" spans="1:16" ht="13.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6" x14ac:dyDescent="0.2">
      <c r="B26" t="s">
        <v>13</v>
      </c>
    </row>
    <row r="27" spans="1:16" ht="15" customHeight="1" x14ac:dyDescent="0.2">
      <c r="B27">
        <v>1</v>
      </c>
      <c r="C27" t="s">
        <v>51</v>
      </c>
    </row>
    <row r="28" spans="1:16" ht="14.25" customHeight="1" x14ac:dyDescent="0.2">
      <c r="B28" s="21">
        <v>2</v>
      </c>
      <c r="C28" s="2" t="s">
        <v>75</v>
      </c>
    </row>
    <row r="29" spans="1:16" ht="14.25" customHeight="1" x14ac:dyDescent="0.2">
      <c r="B29" s="21"/>
      <c r="C29" s="2"/>
    </row>
    <row r="30" spans="1:16" ht="18" customHeight="1" x14ac:dyDescent="0.2">
      <c r="B30" t="s">
        <v>14</v>
      </c>
    </row>
    <row r="31" spans="1:16" ht="15" customHeight="1" x14ac:dyDescent="0.2">
      <c r="B31">
        <v>1</v>
      </c>
      <c r="C31" t="s">
        <v>42</v>
      </c>
    </row>
    <row r="32" spans="1:16" ht="15" customHeight="1" x14ac:dyDescent="0.2">
      <c r="B32">
        <v>2</v>
      </c>
      <c r="C32" t="s">
        <v>54</v>
      </c>
    </row>
    <row r="33" spans="2:3" x14ac:dyDescent="0.2">
      <c r="B33">
        <v>3</v>
      </c>
      <c r="C33" t="s">
        <v>59</v>
      </c>
    </row>
  </sheetData>
  <mergeCells count="31">
    <mergeCell ref="H5:H6"/>
    <mergeCell ref="A5:A13"/>
    <mergeCell ref="B5:B6"/>
    <mergeCell ref="C5:C6"/>
    <mergeCell ref="D5:F5"/>
    <mergeCell ref="G5:G6"/>
    <mergeCell ref="O5:O6"/>
    <mergeCell ref="P5:P6"/>
    <mergeCell ref="B13:C13"/>
    <mergeCell ref="A15:A23"/>
    <mergeCell ref="B15:B16"/>
    <mergeCell ref="C15:C16"/>
    <mergeCell ref="D15:F15"/>
    <mergeCell ref="G15:G16"/>
    <mergeCell ref="H15:H16"/>
    <mergeCell ref="I15:I16"/>
    <mergeCell ref="I5:I6"/>
    <mergeCell ref="J5:J6"/>
    <mergeCell ref="K5:K6"/>
    <mergeCell ref="L5:L6"/>
    <mergeCell ref="M5:M6"/>
    <mergeCell ref="N5:N6"/>
    <mergeCell ref="P15:P16"/>
    <mergeCell ref="B23:C23"/>
    <mergeCell ref="M24:O24"/>
    <mergeCell ref="J15:J16"/>
    <mergeCell ref="K15:K16"/>
    <mergeCell ref="L15:L16"/>
    <mergeCell ref="M15:M16"/>
    <mergeCell ref="N15:N16"/>
    <mergeCell ref="O15:O16"/>
  </mergeCells>
  <phoneticPr fontId="2"/>
  <printOptions horizontalCentered="1"/>
  <pageMargins left="0.2" right="0.19" top="0.73" bottom="0.2" header="0.51181102362204722" footer="0.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鉄軌道 (第５期) (記載例)</vt:lpstr>
      <vt:lpstr>バス (第５期) (記載例１)</vt:lpstr>
      <vt:lpstr>バス (第５期) (記載例2)</vt:lpstr>
      <vt:lpstr>表紙!Print_Area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北川　愛絵</cp:lastModifiedBy>
  <cp:lastPrinted>2024-11-19T10:08:51Z</cp:lastPrinted>
  <dcterms:created xsi:type="dcterms:W3CDTF">2022-05-27T06:22:51Z</dcterms:created>
  <dcterms:modified xsi:type="dcterms:W3CDTF">2024-12-12T12:10:18Z</dcterms:modified>
</cp:coreProperties>
</file>