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60事業\40農業集落排水\10諸務\〈副本〉40照会・回答（庁内）\R4\R50120公営企業に係る経営比較分析表（令和３年度決算）の分析等について\公営企業に係る経営比較分析表\R4経営比較分析表（農村整備課回答）\"/>
    </mc:Choice>
  </mc:AlternateContent>
  <workbookProtection workbookAlgorithmName="SHA-512" workbookHashValue="vF+m1IFkJUO9yYwafk+G7Hc7XrouJDT9KakGf87NfxMVsdUUpoAT9Gr4jwtd13YaRVV/aVCgMun1wgu3g9lmuA==" workbookSaltValue="pgkA4iDK8SiiKG0TiFKhw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<sst xmlns="http://schemas.openxmlformats.org/spreadsheetml/2006/main" count="236" uniqueCount="119">
  <si>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</si>
  <si>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</si>
  <si>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</si>
  <si>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</si>
  <si>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</si>
  <si>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</si>
  <si>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</si>
  <si>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</si>
  <si>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</si>
  <si>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</si>
  <si>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</si>
  <si>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</si>
  <si>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</si>
  <si>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</si>
  <si>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</si>
  <si>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</si>
  <si>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</si>
  <si>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</si>
  <si>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</si>
  <si>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</si>
  <si>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</si>
  <si>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</si>
  <si>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</si>
  <si>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</si>
  <si>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</si>
  <si>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</si>
  <si>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</si>
  <si>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</si>
  <si>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</si>
  <si>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</si>
  <si>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</si>
  <si>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</si>
  <si>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</si>
  <si>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</si>
  <si>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</si>
  <si>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</si>
  <si>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</si>
  <si>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</si>
  <si>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</si>
  <si>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</si>
  <si>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</si>
  <si>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</si>
  <si>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</si>
  <si>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</si>
  <si>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</si>
  <si>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</si>
  <si>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</si>
  <si>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</si>
  <si>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</si>
  <si>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</si>
  <si>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</si>
  <si>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</si>
  <si>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</si>
  <si>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</si>
  <si>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</si>
  <si>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</si>
  <si>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</si>
  <si>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</si>
  <si>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</si>
  <si>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</si>
  <si>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</si>
  <si>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</si>
  <si>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</si>
  <si>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</si>
  <si>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</si>
  <si>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</si>
  <si>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</si>
  <si>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</si>
  <si>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</si>
  <si>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</si>
  <si>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</si>
  <si>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</si>
  <si>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</si>
  <si>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</si>
  <si>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</si>
  <si>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</si>
  <si>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</si>
  <si>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</si>
  <si>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</si>
  <si>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</si>
  <si>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</si>
  <si>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</si>
  <si>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</si>
  <si>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</si>
  <si>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</si>
  <si>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</si>
  <si>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</si>
  <si>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</si>
  <si>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</si>
  <si>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</si>
  <si>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</si>
  <si>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</si>
  <si>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</si>
  <si>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</si>
  <si>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</si>
  <si>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</si>
  <si>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</si>
  <si>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</si>
  <si>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</si>
  <si>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</si>
  <si>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</si>
  <si>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</si>
  <si>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</si>
  <si>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</si>
  <si>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</si>
  <si>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</si>
  <si>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</si>
  <si>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</si>
  <si>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</si>
  <si>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</si>
  <si>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</si>
  <si>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</si>
  <si>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</si>
  <si>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</si>
  <si>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</si>
  <si>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</si>
  <si>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経費回収率が100％未満であり、一般会計繰入金により賄われている現状にある。
事業規模が小さいことから経費回収率の向上は難しい。</t>
    <rPh sb="1" eb="3">
      <t>ケイヒ</t>
    </rPh>
    <rPh sb="3" eb="5">
      <t>カイシュウ</t>
    </rPh>
    <rPh sb="5" eb="6">
      <t>リツ</t>
    </rPh>
    <rPh sb="11" eb="13">
      <t>ミマン</t>
    </rPh>
    <rPh sb="17" eb="19">
      <t>イッパン</t>
    </rPh>
    <rPh sb="19" eb="21">
      <t>カイケイ</t>
    </rPh>
    <rPh sb="21" eb="23">
      <t>クリイレ</t>
    </rPh>
    <rPh sb="23" eb="24">
      <t>キン</t>
    </rPh>
    <rPh sb="27" eb="28">
      <t>マカナ</t>
    </rPh>
    <rPh sb="33" eb="35">
      <t>ゲンジョウ</t>
    </rPh>
    <rPh sb="41" eb="43">
      <t>ジギョウ</t>
    </rPh>
    <rPh sb="43" eb="45">
      <t>キボ</t>
    </rPh>
    <rPh sb="46" eb="47">
      <t>チイ</t>
    </rPh>
    <rPh sb="53" eb="55">
      <t>ケイヒ</t>
    </rPh>
    <rPh sb="55" eb="57">
      <t>カイシュウ</t>
    </rPh>
    <rPh sb="57" eb="58">
      <t>リツ</t>
    </rPh>
    <rPh sb="59" eb="61">
      <t>コウジョウ</t>
    </rPh>
    <rPh sb="62" eb="63">
      <t>ムズカ</t>
    </rPh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</si>
  <si>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事業規模が小さいことから経費回収は難しいが、施設の合理化と効率化を図るため、公共下水道への接続及び処理施設の統廃合を検討し、経費を抑制しつつ、施設機能を維持するべく、効率的な維持管理に取り組む。
経営戦略：策定済</t>
    <rPh sb="92" eb="94">
      <t>ジギョウ</t>
    </rPh>
    <rPh sb="94" eb="96">
      <t>キボ</t>
    </rPh>
    <rPh sb="97" eb="98">
      <t>チイ</t>
    </rPh>
    <rPh sb="104" eb="106">
      <t>ケイヒ</t>
    </rPh>
    <rPh sb="106" eb="108">
      <t>カイシュウ</t>
    </rPh>
    <rPh sb="109" eb="110">
      <t>ムズカ</t>
    </rPh>
    <rPh sb="191" eb="193">
      <t>ケイエイ</t>
    </rPh>
    <rPh sb="193" eb="195">
      <t>センリャク</t>
    </rPh>
    <rPh sb="196" eb="198">
      <t>サクテイ</t>
    </rPh>
    <rPh sb="198" eb="199">
      <t>ズ</t>
    </rPh>
    <phoneticPr fontId="4"/>
  </si>
  <si>
    <t xml:space="preserve">　供用開始が一番早い（平成7年）管渠は27年経過しており、標準耐用年数50年経過している管渠はないことから、老朽化に伴う管渠の更新は実施していない。
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4" eb="15">
      <t>ネン</t>
    </rPh>
    <rPh sb="16" eb="17">
      <t>カン</t>
    </rPh>
    <rPh sb="17" eb="18">
      <t>キョ</t>
    </rPh>
    <rPh sb="21" eb="22">
      <t>ネン</t>
    </rPh>
    <rPh sb="22" eb="24">
      <t>ケイカ</t>
    </rPh>
    <rPh sb="29" eb="31">
      <t>ヒョウジュン</t>
    </rPh>
    <rPh sb="31" eb="33">
      <t>タイヨウ</t>
    </rPh>
    <rPh sb="33" eb="35">
      <t>ネンスウ</t>
    </rPh>
    <rPh sb="37" eb="38">
      <t>ネン</t>
    </rPh>
    <rPh sb="38" eb="40">
      <t>ケイカ</t>
    </rPh>
    <rPh sb="44" eb="46">
      <t>カンキョ</t>
    </rPh>
    <rPh sb="54" eb="57">
      <t>ロウキュウカ</t>
    </rPh>
    <rPh sb="58" eb="59">
      <t>トモナ</t>
    </rPh>
    <rPh sb="60" eb="62">
      <t>カンキョ</t>
    </rPh>
    <rPh sb="63" eb="65">
      <t>コウシン</t>
    </rPh>
    <rPh sb="66" eb="68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</si>
</sst>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E-4CCE-94E5-92E254AD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E-4CCE-94E5-92E254AD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AC4-9103-8150EC89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5-4AC4-9103-8150EC891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9-42D2-9CDD-0936E3800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9-42D2-9CDD-0936E3800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825-9B41-5D322736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1-4825-9B41-5D322736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1-49E8-AF30-9F4FC0E9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1-49E8-AF30-9F4FC0E9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4-4F7B-9532-F9CE5D8C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F7B-9532-F9CE5D8C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1-4A3E-BB60-C9587747A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438.26</c:v>
                </c:pt>
                <c:pt idx="1">
                  <c:v>506.14</c:v>
                </c:pt>
                <c:pt idx="2">
                  <c:v>544.96</c:v>
                </c:pt>
                <c:pt idx="3">
                  <c:v>406.44</c:v>
                </c:pt>
                <c:pt idx="4">
                  <c:v>254.5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A3E-BB60-C9587747A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8.93</c:v>
                </c:pt>
                <c:pt idx="1">
                  <c:v>8.6300000000000008</c:v>
                </c:pt>
                <c:pt idx="2">
                  <c:v>8.82</c:v>
                </c:pt>
                <c:pt idx="3">
                  <c:v>9.1999999999999993</c:v>
                </c:pt>
                <c:pt idx="4">
                  <c:v>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3-4E08-B6A9-7EC1BFEA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39.86</c:v>
                </c:pt>
                <c:pt idx="1">
                  <c:v>35.86</c:v>
                </c:pt>
                <c:pt idx="2">
                  <c:v>42.51</c:v>
                </c:pt>
                <c:pt idx="3">
                  <c:v>35.93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3-4E08-B6A9-7EC1BFEA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789.83</c:v>
                </c:pt>
                <c:pt idx="1">
                  <c:v>876.46</c:v>
                </c:pt>
                <c:pt idx="2">
                  <c:v>898.65</c:v>
                </c:pt>
                <c:pt idx="3">
                  <c:v>902.64</c:v>
                </c:pt>
                <c:pt idx="4">
                  <c:v>978.68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E-441A-8F95-A883EE17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451.49</c:v>
                </c:pt>
                <c:pt idx="1">
                  <c:v>448.63</c:v>
                </c:pt>
                <c:pt idx="2">
                  <c:v>447.34</c:v>
                </c:pt>
                <c:pt idx="3">
                  <c:v>499.55</c:v>
                </c:pt>
                <c:pt idx="4">
                  <c:v>529.77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E-441A-8F95-A883EE17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62.5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D-4607-B7D2-0A5CF206C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40.67</c:v>
                </c:pt>
                <c:pt idx="1">
                  <c:v>48.01</c:v>
                </c:pt>
                <c:pt idx="2">
                  <c:v>40.28</c:v>
                </c:pt>
                <c:pt idx="3">
                  <c:v>42.48</c:v>
                </c:pt>
                <c:pt idx="4">
                  <c:v>39.770000000000003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D-4607-B7D2-0A5CF206C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8-4B7F-9D29-9656E04E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89.47</c:v>
                </c:pt>
                <c:pt idx="1">
                  <c:v>91.18</c:v>
                </c:pt>
                <c:pt idx="2">
                  <c:v>90.78</c:v>
                </c:pt>
                <c:pt idx="3">
                  <c:v>90.73</c:v>
                </c:pt>
                <c:pt idx="4">
                  <c:v>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8-4B7F-9D29-9656E04E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【281.54】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P43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富山県　富山市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林業集落排水</v>
      </c>
      <c r="Q8" s="65"/>
      <c r="R8" s="65"/>
      <c r="S8" s="65"/>
      <c r="T8" s="65"/>
      <c r="U8" s="65"/>
      <c r="V8" s="65"/>
      <c r="W8" s="65" t="str">
        <f>データ!L6</f>
        <v>G2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411222</v>
      </c>
      <c r="AM8" s="46"/>
      <c r="AN8" s="46"/>
      <c r="AO8" s="46"/>
      <c r="AP8" s="46"/>
      <c r="AQ8" s="46"/>
      <c r="AR8" s="46"/>
      <c r="AS8" s="46"/>
      <c r="AT8" s="45">
        <f>データ!T6</f>
        <v>1241.7</v>
      </c>
      <c r="AU8" s="45"/>
      <c r="AV8" s="45"/>
      <c r="AW8" s="45"/>
      <c r="AX8" s="45"/>
      <c r="AY8" s="45"/>
      <c r="AZ8" s="45"/>
      <c r="BA8" s="45"/>
      <c r="BB8" s="45">
        <f>データ!U6</f>
        <v>331.18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3080</v>
      </c>
      <c r="AE10" s="46"/>
      <c r="AF10" s="46"/>
      <c r="AG10" s="46"/>
      <c r="AH10" s="46"/>
      <c r="AI10" s="46"/>
      <c r="AJ10" s="46"/>
      <c r="AK10" s="2"/>
      <c r="AL10" s="46">
        <f>データ!V6</f>
        <v>10</v>
      </c>
      <c r="AM10" s="46"/>
      <c r="AN10" s="46"/>
      <c r="AO10" s="46"/>
      <c r="AP10" s="46"/>
      <c r="AQ10" s="46"/>
      <c r="AR10" s="46"/>
      <c r="AS10" s="46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500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【281.54】</v>
      </c>
      <c r="I86" s="12" t="str">
        <f>データ!CA6</f>
        <v>【35.92】</v>
      </c>
      <c r="J86" s="12" t="str">
        <f>データ!CL6</f>
        <v>【527.91】</v>
      </c>
      <c r="K86" s="12" t="str">
        <f>データ!CW6</f>
        <v>【40.17】</v>
      </c>
      <c r="L86" s="12" t="str">
        <f>データ!DH6</f>
        <v>【91.09】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Hs8/nBSHxyL8bor3ErpFOICztbYm1T/TNsAQ/Xqz3aM0xe5qLsQ2FTM1TyaKETUZdex4v56TdfFpqya2ap6cZQ==" saltValue="byfYpb437mKgbxWKoQJ4a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162019</v>
      </c>
      <c r="D6" s="19">
        <f t="shared" si="3"/>
        <v>47</v>
      </c>
      <c r="E6" s="19">
        <f t="shared" si="3"/>
        <v>17</v>
      </c>
      <c r="F6" s="19">
        <f t="shared" si="3"/>
        <v>7</v>
      </c>
      <c r="G6" s="19">
        <f t="shared" si="3"/>
        <v>0</v>
      </c>
      <c r="H6" s="19" t="str">
        <f t="shared" si="3"/>
        <v>富山県　富山市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林業集落排水</v>
      </c>
      <c r="L6" s="19" t="str">
        <f t="shared" si="3"/>
        <v>G2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</v>
      </c>
      <c r="Q6" s="20">
        <f t="shared" si="3"/>
        <v>100</v>
      </c>
      <c r="R6" s="20">
        <f t="shared" si="3"/>
        <v>3080</v>
      </c>
      <c r="S6" s="20">
        <f t="shared" si="3"/>
        <v>411222</v>
      </c>
      <c r="T6" s="20">
        <f t="shared" si="3"/>
        <v>1241.7</v>
      </c>
      <c r="U6" s="20">
        <f t="shared" si="3"/>
        <v>331.18</v>
      </c>
      <c r="V6" s="20">
        <f t="shared" si="3"/>
        <v>10</v>
      </c>
      <c r="W6" s="20">
        <f t="shared" si="3"/>
        <v>0.02</v>
      </c>
      <c r="X6" s="20">
        <f t="shared" si="3"/>
        <v>500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438.26</v>
      </c>
      <c r="BL6" s="21">
        <f t="shared" si="7"/>
        <v>506.14</v>
      </c>
      <c r="BM6" s="21">
        <f t="shared" si="7"/>
        <v>544.96</v>
      </c>
      <c r="BN6" s="21">
        <f t="shared" si="7"/>
        <v>406.44</v>
      </c>
      <c r="BO6" s="21">
        <f t="shared" si="7"/>
        <v>254.5</v>
      </c>
      <c r="BP6" s="20" t="str">
        <f>IF(BP7="","",IF(BP7="-","【-】","【"&amp;SUBSTITUTE(TEXT(BP7,"#,##0.00"),"-","△")&amp;"】"))</f>
        <v>【281.54】</v>
      </c>
      <c r="BQ6" s="21">
        <f>IF(BQ7="",NA(),BQ7)</f>
        <v>8.93</v>
      </c>
      <c r="BR6" s="21">
        <f t="shared" ref="BR6:BZ6" si="8">IF(BR7="",NA(),BR7)</f>
        <v>8.6300000000000008</v>
      </c>
      <c r="BS6" s="21">
        <f t="shared" si="8"/>
        <v>8.82</v>
      </c>
      <c r="BT6" s="21">
        <f t="shared" si="8"/>
        <v>9.1999999999999993</v>
      </c>
      <c r="BU6" s="21">
        <f t="shared" si="8"/>
        <v>8.94</v>
      </c>
      <c r="BV6" s="21">
        <f t="shared" si="8"/>
        <v>39.86</v>
      </c>
      <c r="BW6" s="21">
        <f t="shared" si="8"/>
        <v>35.86</v>
      </c>
      <c r="BX6" s="21">
        <f t="shared" si="8"/>
        <v>42.51</v>
      </c>
      <c r="BY6" s="21">
        <f t="shared" si="8"/>
        <v>35.93</v>
      </c>
      <c r="BZ6" s="21">
        <f t="shared" si="8"/>
        <v>36.1</v>
      </c>
      <c r="CA6" s="20" t="str">
        <f>IF(CA7="","",IF(CA7="-","【-】","【"&amp;SUBSTITUTE(TEXT(CA7,"#,##0.00"),"-","△")&amp;"】"))</f>
        <v>【35.92】</v>
      </c>
      <c r="CB6" s="21">
        <f>IF(CB7="",NA(),CB7)</f>
        <v>789.83</v>
      </c>
      <c r="CC6" s="21">
        <f t="shared" ref="CC6:CK6" si="9">IF(CC7="",NA(),CC7)</f>
        <v>876.46</v>
      </c>
      <c r="CD6" s="21">
        <f t="shared" si="9"/>
        <v>898.65</v>
      </c>
      <c r="CE6" s="21">
        <f t="shared" si="9"/>
        <v>902.64</v>
      </c>
      <c r="CF6" s="21">
        <f t="shared" si="9"/>
        <v>978.68</v>
      </c>
      <c r="CG6" s="21">
        <f t="shared" si="9"/>
        <v>451.49</v>
      </c>
      <c r="CH6" s="21">
        <f t="shared" si="9"/>
        <v>448.63</v>
      </c>
      <c r="CI6" s="21">
        <f t="shared" si="9"/>
        <v>447.34</v>
      </c>
      <c r="CJ6" s="21">
        <f t="shared" si="9"/>
        <v>499.55</v>
      </c>
      <c r="CK6" s="21">
        <f t="shared" si="9"/>
        <v>529.77</v>
      </c>
      <c r="CL6" s="20" t="str">
        <f>IF(CL7="","",IF(CL7="-","【-】","【"&amp;SUBSTITUTE(TEXT(CL7,"#,##0.00"),"-","△")&amp;"】"))</f>
        <v>【527.91】</v>
      </c>
      <c r="CM6" s="21">
        <f>IF(CM7="",NA(),CM7)</f>
        <v>75</v>
      </c>
      <c r="CN6" s="21">
        <f t="shared" ref="CN6:CV6" si="10">IF(CN7="",NA(),CN7)</f>
        <v>75</v>
      </c>
      <c r="CO6" s="21">
        <f t="shared" si="10"/>
        <v>75</v>
      </c>
      <c r="CP6" s="21">
        <f t="shared" si="10"/>
        <v>62.5</v>
      </c>
      <c r="CQ6" s="21">
        <f t="shared" si="10"/>
        <v>62.5</v>
      </c>
      <c r="CR6" s="21">
        <f t="shared" si="10"/>
        <v>40.67</v>
      </c>
      <c r="CS6" s="21">
        <f t="shared" si="10"/>
        <v>48.01</v>
      </c>
      <c r="CT6" s="21">
        <f t="shared" si="10"/>
        <v>40.28</v>
      </c>
      <c r="CU6" s="21">
        <f t="shared" si="10"/>
        <v>42.48</v>
      </c>
      <c r="CV6" s="21">
        <f t="shared" si="10"/>
        <v>39.770000000000003</v>
      </c>
      <c r="CW6" s="20" t="str">
        <f>IF(CW7="","",IF(CW7="-","【-】","【"&amp;SUBSTITUTE(TEXT(CW7,"#,##0.00"),"-","△")&amp;"】"))</f>
        <v>【40.17】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89.47</v>
      </c>
      <c r="DD6" s="21">
        <f t="shared" si="11"/>
        <v>91.18</v>
      </c>
      <c r="DE6" s="21">
        <f t="shared" si="11"/>
        <v>90.78</v>
      </c>
      <c r="DF6" s="21">
        <f t="shared" si="11"/>
        <v>90.73</v>
      </c>
      <c r="DG6" s="21">
        <f t="shared" si="11"/>
        <v>91.64</v>
      </c>
      <c r="DH6" s="20" t="str">
        <f>IF(DH7="","",IF(DH7="-","【-】","【"&amp;SUBSTITUTE(TEXT(DH7,"#,##0.00"),"-","△")&amp;"】"))</f>
        <v>【91.09】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2021</v>
      </c>
      <c r="C7" s="23">
        <v>162019</v>
      </c>
      <c r="D7" s="23">
        <v>47</v>
      </c>
      <c r="E7" s="23">
        <v>17</v>
      </c>
      <c r="F7" s="23">
        <v>7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</v>
      </c>
      <c r="Q7" s="24">
        <v>100</v>
      </c>
      <c r="R7" s="24">
        <v>3080</v>
      </c>
      <c r="S7" s="24">
        <v>411222</v>
      </c>
      <c r="T7" s="24">
        <v>1241.7</v>
      </c>
      <c r="U7" s="24">
        <v>331.18</v>
      </c>
      <c r="V7" s="24">
        <v>10</v>
      </c>
      <c r="W7" s="24">
        <v>0.02</v>
      </c>
      <c r="X7" s="24">
        <v>500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438.26</v>
      </c>
      <c r="BL7" s="24">
        <v>506.14</v>
      </c>
      <c r="BM7" s="24">
        <v>544.96</v>
      </c>
      <c r="BN7" s="24">
        <v>406.44</v>
      </c>
      <c r="BO7" s="24">
        <v>254.5</v>
      </c>
      <c r="BP7" s="24">
        <v>281.54000000000002</v>
      </c>
      <c r="BQ7" s="24">
        <v>8.93</v>
      </c>
      <c r="BR7" s="24">
        <v>8.6300000000000008</v>
      </c>
      <c r="BS7" s="24">
        <v>8.82</v>
      </c>
      <c r="BT7" s="24">
        <v>9.1999999999999993</v>
      </c>
      <c r="BU7" s="24">
        <v>8.94</v>
      </c>
      <c r="BV7" s="24">
        <v>39.86</v>
      </c>
      <c r="BW7" s="24">
        <v>35.86</v>
      </c>
      <c r="BX7" s="24">
        <v>42.51</v>
      </c>
      <c r="BY7" s="24">
        <v>35.93</v>
      </c>
      <c r="BZ7" s="24">
        <v>36.1</v>
      </c>
      <c r="CA7" s="24">
        <v>35.92</v>
      </c>
      <c r="CB7" s="24">
        <v>789.83</v>
      </c>
      <c r="CC7" s="24">
        <v>876.46</v>
      </c>
      <c r="CD7" s="24">
        <v>898.65</v>
      </c>
      <c r="CE7" s="24">
        <v>902.64</v>
      </c>
      <c r="CF7" s="24">
        <v>978.68</v>
      </c>
      <c r="CG7" s="24">
        <v>451.49</v>
      </c>
      <c r="CH7" s="24">
        <v>448.63</v>
      </c>
      <c r="CI7" s="24">
        <v>447.34</v>
      </c>
      <c r="CJ7" s="24">
        <v>499.55</v>
      </c>
      <c r="CK7" s="24">
        <v>529.77</v>
      </c>
      <c r="CL7" s="24">
        <v>527.91</v>
      </c>
      <c r="CM7" s="24">
        <v>75</v>
      </c>
      <c r="CN7" s="24">
        <v>75</v>
      </c>
      <c r="CO7" s="24">
        <v>75</v>
      </c>
      <c r="CP7" s="24">
        <v>62.5</v>
      </c>
      <c r="CQ7" s="24">
        <v>62.5</v>
      </c>
      <c r="CR7" s="24">
        <v>40.67</v>
      </c>
      <c r="CS7" s="24">
        <v>48.01</v>
      </c>
      <c r="CT7" s="24">
        <v>40.28</v>
      </c>
      <c r="CU7" s="24">
        <v>42.48</v>
      </c>
      <c r="CV7" s="24">
        <v>39.770000000000003</v>
      </c>
      <c r="CW7" s="24">
        <v>40.17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89.47</v>
      </c>
      <c r="DD7" s="24">
        <v>91.18</v>
      </c>
      <c r="DE7" s="24">
        <v>90.78</v>
      </c>
      <c r="DF7" s="24">
        <v>90.73</v>
      </c>
      <c r="DG7" s="24">
        <v>91.64</v>
      </c>
      <c r="DH7" s="24">
        <v>91.09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114</v>
      </c>
      <c r="F13" t="s">
        <v>113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2023-01-11T01:47:52Z</cp:lastPrinted>
  <dcterms:modified xsi:type="dcterms:W3CDTF">2023-01-18T07:44:15Z</dcterms:modified>
</cp:coreProperties>
</file>