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VClb42DJGNrplHttGK95cB2fWGXQA4u947diJvVL3HSyS9NdlvFtSMOIhsCyneLAq3HbODg6ypHtSeM6unJIw==" workbookSaltValue="AMgU616IVQhHNYoE936Vf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<sst xmlns="http://schemas.openxmlformats.org/spreadsheetml/2006/main" xmlns:r="http://schemas.openxmlformats.org/officeDocument/2006/relationships" count="115" uniqueCount="115">
  <si>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</si>
  <si>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</si>
  <si>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</si>
  <si>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</si>
  <si>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</si>
  <si>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</si>
  <si>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</si>
  <si>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</si>
  <si>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</si>
  <si>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</si>
  <si>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</si>
  <si>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</si>
  <si>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</si>
  <si>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</si>
  <si>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</si>
  <si>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</si>
  <si>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</si>
  <si>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</si>
  <si>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</si>
  <si>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</si>
  <si>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</si>
  <si>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</si>
  <si>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</si>
  <si>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</si>
  <si>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</si>
  <si>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</si>
  <si>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</si>
  <si>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</si>
  <si>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</si>
  <si>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</si>
  <si>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</si>
  <si>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</si>
  <si>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</si>
  <si>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</si>
  <si>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</si>
  <si>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</si>
  <si>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</si>
  <si>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</si>
  <si>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</si>
  <si>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</si>
  <si>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</si>
  <si>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</si>
  <si>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</si>
  <si>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</si>
  <si>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</si>
  <si>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</si>
  <si>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</si>
  <si>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</si>
  <si>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</si>
  <si>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</si>
  <si>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</si>
  <si>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</si>
  <si>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</si>
  <si>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</si>
  <si>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</si>
  <si>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</si>
  <si>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</si>
  <si>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</si>
  <si>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</si>
  <si>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</si>
  <si>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</si>
  <si>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</si>
  <si>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</si>
  <si>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</si>
  <si>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</si>
  <si>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</si>
  <si>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①有形固定資産減価償却率：類似団体に比べて減価償却は進行していないが、将来の更新に備え確実に財源を確保しておく必要がある。
②管渠老朽化率、③管渠改善率：本市の公共下水道事業については、平成３年の供用開始で、管渠については法定耐用年数を経過していないため、当面大規模な施設更新は見込んでいない。
　平成３０年度に策定したストックマネジメント計画に基づき、計画的・効果的な更新を行う。</t>
  </si>
  <si>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</si>
  <si>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</si>
  <si>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</si>
  <si>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</si>
  <si>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</si>
  <si>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</si>
  <si>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</si>
  <si>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</si>
  <si>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</si>
  <si>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</si>
  <si>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</si>
  <si>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</si>
  <si>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Cd1</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</si>
  <si>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</si>
  <si>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</si>
  <si>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</si>
  <si>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</si>
  <si>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</si>
  <si>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</si>
  <si>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</si>
  <si>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</si>
  <si>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</si>
  <si>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</si>
  <si>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</si>
  <si>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</si>
  <si>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</si>
  <si>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</si>
  <si>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</si>
  <si>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</si>
  <si>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</si>
  <si>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</si>
  <si>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</si>
  <si>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</si>
  <si>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</si>
  <si>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</si>
  <si>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</si>
  <si>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</si>
  <si>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</si>
  <si>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</si>
  <si>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</si>
  <si>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</si>
  <si>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</si>
  <si>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</si>
  <si>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</si>
  <si>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</si>
  <si>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</si>
  <si>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①経常収支比率：100%を上回って黒字となっている。引き続き健全な運営に努め、将来の更新投資等に充てる財源を確実にストックしていく必要がある。
②累積欠損金比率：累積欠損金は生じていないが、今後も使用料収入の確保と維持管理費の節減に注力する必要がある。
③流動比率、④企業債残高対事業規模比率：本市の公共下水道事業は概ね整備終了しており、企業債の償還も順次終了することから、今後、徐々に改善が見込まれる。
⑤経費回収率：使用料で回収すべき経費を賄えている。将来の更新に備え、引き続き財源を確保していく必要がある。
⑥汚水処理原価：類似団体に比べて低い水準であることに加え、汚水処理費自体は縮減傾向にある。今後も継続して経費の削減に努めたい。
⑦施設利用率：該当なし
⑧水洗化率：類似団体よりも高い水準であり、更なる接続率向上に向けて広報・啓発に引き続き努めたい。</t>
  </si>
  <si>
    <t>　本市の公共下水道事業は、概ね整備が終了しており、水洗化率が比較的高い。汚水処理に要する費用も使用料収入によって賄えており、企業債の償還も順次終了することから、今後は更なる経営状況の改善が見込まれる。
　また、本市では令和２年度に下水道整備基本計画の見直しを行ったところである。これに基づき、未整備地域の早期整備を図り、水洗化率の向上と使用料収入の確保を促進し、さらなる経営の健全化に努める。
　なお、経営戦略については令和元年度に策定しており、令和６年度に見直しを予定している。</t>
    <rPh sb="105" eb="107">
      <t>ホンシ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</si>
</sst>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0.32</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151.63999999999999</c:v>
                </c:pt>
                <c:pt idx="4">
                  <c:v>105.35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107.81</c:v>
                </c:pt>
                <c:pt idx="4">
                  <c:v>104.64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3.28</c:v>
                </c:pt>
                <c:pt idx="4">
                  <c:v>6.48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19.93</c:v>
                </c:pt>
                <c:pt idx="4">
                  <c:v>26.89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c:v>0.75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18.2</c:v>
                </c:pt>
                <c:pt idx="4">
                  <c:v>25.76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40.71</c:v>
                </c:pt>
                <c:pt idx="4">
                  <c:v>29.17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48.56</c:v>
                </c:pt>
                <c:pt idx="4">
                  <c:v>65.56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959.94</c:v>
                </c:pt>
                <c:pt idx="4">
                  <c:v>976.1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1245.0999999999999</c:v>
                </c:pt>
                <c:pt idx="4">
                  <c:v>765.48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97.96</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79.77</c:v>
                </c:pt>
                <c:pt idx="4">
                  <c:v>87.8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179.61</c:v>
                </c:pt>
                <c:pt idx="4">
                  <c:v>161.36000000000001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214.56</c:v>
                </c:pt>
                <c:pt idx="4">
                  <c:v>187.69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49.47</c:v>
                </c:pt>
                <c:pt idx="4">
                  <c:v>55.78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96.94</c:v>
                </c:pt>
                <c:pt idx="4">
                  <c:v>97.37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82.06</c:v>
                </c:pt>
                <c:pt idx="4">
                  <c:v>91.78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2&#32076;&#21942;&#31649;&#29702;&#20418;&#65288;LGWAN&#31995;&#65289;\&#26087;&#19979;&#27700;&#36947;&#35506;&#31649;&#29702;&#26222;&#21450;&#20418;\02&#21508;&#31278;&#22577;&#21578;&#31561;\2022(reiwa4)\&#12304;2023.1.10&#12305;&#20844;&#21942;&#20225;&#26989;&#12395;&#20418;&#12427;&#32076;&#21942;&#27604;&#36611;&#20998;&#26512;&#34920;&#65288;&#20196;&#21644;3&#24180;&#24230;&#27770;&#31639;&#65289;&#12398;&#20998;&#26512;&#12395;&#12388;&#12356;&#12390;\&#30476;&#12424;&#12426;\&#19979;&#27700;&#36947;&#65288;&#27861;&#36969;&#29992;&#65289;\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P1"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47626</v>
      </c>
      <c r="AM8" s="21"/>
      <c r="AN8" s="21"/>
      <c r="AO8" s="21"/>
      <c r="AP8" s="21"/>
      <c r="AQ8" s="21"/>
      <c r="AR8" s="21"/>
      <c r="AS8" s="21"/>
      <c r="AT8" s="7">
        <f>データ!T6</f>
        <v>127.03</v>
      </c>
      <c r="AU8" s="7"/>
      <c r="AV8" s="7"/>
      <c r="AW8" s="7"/>
      <c r="AX8" s="7"/>
      <c r="AY8" s="7"/>
      <c r="AZ8" s="7"/>
      <c r="BA8" s="7"/>
      <c r="BB8" s="7">
        <f>データ!U6</f>
        <v>374.92</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39.97</v>
      </c>
      <c r="J10" s="7"/>
      <c r="K10" s="7"/>
      <c r="L10" s="7"/>
      <c r="M10" s="7"/>
      <c r="N10" s="7"/>
      <c r="O10" s="7"/>
      <c r="P10" s="7">
        <f>データ!P6</f>
        <v>28.33</v>
      </c>
      <c r="Q10" s="7"/>
      <c r="R10" s="7"/>
      <c r="S10" s="7"/>
      <c r="T10" s="7"/>
      <c r="U10" s="7"/>
      <c r="V10" s="7"/>
      <c r="W10" s="7">
        <f>データ!Q6</f>
        <v>90.17</v>
      </c>
      <c r="X10" s="7"/>
      <c r="Y10" s="7"/>
      <c r="Z10" s="7"/>
      <c r="AA10" s="7"/>
      <c r="AB10" s="7"/>
      <c r="AC10" s="7"/>
      <c r="AD10" s="21">
        <f>データ!R6</f>
        <v>3300</v>
      </c>
      <c r="AE10" s="21"/>
      <c r="AF10" s="21"/>
      <c r="AG10" s="21"/>
      <c r="AH10" s="21"/>
      <c r="AI10" s="21"/>
      <c r="AJ10" s="21"/>
      <c r="AK10" s="2"/>
      <c r="AL10" s="21">
        <f>データ!V6</f>
        <v>13440</v>
      </c>
      <c r="AM10" s="21"/>
      <c r="AN10" s="21"/>
      <c r="AO10" s="21"/>
      <c r="AP10" s="21"/>
      <c r="AQ10" s="21"/>
      <c r="AR10" s="21"/>
      <c r="AS10" s="21"/>
      <c r="AT10" s="7">
        <f>データ!W6</f>
        <v>5.73</v>
      </c>
      <c r="AU10" s="7"/>
      <c r="AV10" s="7"/>
      <c r="AW10" s="7"/>
      <c r="AX10" s="7"/>
      <c r="AY10" s="7"/>
      <c r="AZ10" s="7"/>
      <c r="BA10" s="7"/>
      <c r="BB10" s="7">
        <f>データ!X6</f>
        <v>2345.5500000000002</v>
      </c>
      <c r="BC10" s="7"/>
      <c r="BD10" s="7"/>
      <c r="BE10" s="7"/>
      <c r="BF10" s="7"/>
      <c r="BG10" s="7"/>
      <c r="BH10" s="7"/>
      <c r="BI10" s="7"/>
      <c r="BJ10" s="2"/>
      <c r="BK10" s="2"/>
      <c r="BL10" s="29" t="s">
        <v>38</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66</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12</v>
      </c>
      <c r="J84" s="12" t="s">
        <v>49</v>
      </c>
      <c r="K84" s="12" t="s">
        <v>50</v>
      </c>
      <c r="L84" s="12" t="s">
        <v>33</v>
      </c>
      <c r="M84" s="12" t="s">
        <v>37</v>
      </c>
      <c r="N84" s="12" t="s">
        <v>51</v>
      </c>
      <c r="O84" s="12" t="s">
        <v>53</v>
      </c>
    </row>
    <row r="85" spans="1:78" hidden="1">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0Bep/TY0jqYFT49YVXuO9oBA8Qa0vf5sndUThZGs7uhuvQs2ReKO03gGJGMtKSCiad3sFBOyqx9LxknfCi0tnA==" saltValue="4u+VNr0HFSC+pI7fjhSB7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34</v>
      </c>
      <c r="C3" s="58" t="s">
        <v>58</v>
      </c>
      <c r="D3" s="58" t="s">
        <v>59</v>
      </c>
      <c r="E3" s="58" t="s">
        <v>6</v>
      </c>
      <c r="F3" s="58" t="s">
        <v>5</v>
      </c>
      <c r="G3" s="58" t="s">
        <v>26</v>
      </c>
      <c r="H3" s="65" t="s">
        <v>60</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62</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0</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57</v>
      </c>
      <c r="I5" s="67" t="s">
        <v>70</v>
      </c>
      <c r="J5" s="67" t="s">
        <v>71</v>
      </c>
      <c r="K5" s="67" t="s">
        <v>72</v>
      </c>
      <c r="L5" s="67" t="s">
        <v>73</v>
      </c>
      <c r="M5" s="67" t="s">
        <v>8</v>
      </c>
      <c r="N5" s="67" t="s">
        <v>74</v>
      </c>
      <c r="O5" s="67" t="s">
        <v>75</v>
      </c>
      <c r="P5" s="67" t="s">
        <v>76</v>
      </c>
      <c r="Q5" s="67" t="s">
        <v>77</v>
      </c>
      <c r="R5" s="67" t="s">
        <v>78</v>
      </c>
      <c r="S5" s="67" t="s">
        <v>80</v>
      </c>
      <c r="T5" s="67" t="s">
        <v>81</v>
      </c>
      <c r="U5" s="67" t="s">
        <v>1</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44</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8" s="55" customFormat="1">
      <c r="A6" s="56" t="s">
        <v>96</v>
      </c>
      <c r="B6" s="61">
        <f t="shared" ref="B6:X6" si="1">B7</f>
        <v>2021</v>
      </c>
      <c r="C6" s="61">
        <f t="shared" si="1"/>
        <v>162086</v>
      </c>
      <c r="D6" s="61">
        <f t="shared" si="1"/>
        <v>46</v>
      </c>
      <c r="E6" s="61">
        <f t="shared" si="1"/>
        <v>17</v>
      </c>
      <c r="F6" s="61">
        <f t="shared" si="1"/>
        <v>1</v>
      </c>
      <c r="G6" s="61">
        <f t="shared" si="1"/>
        <v>0</v>
      </c>
      <c r="H6" s="61" t="str">
        <f t="shared" si="1"/>
        <v>富山県　砺波市</v>
      </c>
      <c r="I6" s="61" t="str">
        <f t="shared" si="1"/>
        <v>法適用</v>
      </c>
      <c r="J6" s="61" t="str">
        <f t="shared" si="1"/>
        <v>下水道事業</v>
      </c>
      <c r="K6" s="61" t="str">
        <f t="shared" si="1"/>
        <v>公共下水道</v>
      </c>
      <c r="L6" s="61" t="str">
        <f t="shared" si="1"/>
        <v>Cd1</v>
      </c>
      <c r="M6" s="61" t="str">
        <f t="shared" si="1"/>
        <v>非設置</v>
      </c>
      <c r="N6" s="70" t="str">
        <f t="shared" si="1"/>
        <v>-</v>
      </c>
      <c r="O6" s="70">
        <f t="shared" si="1"/>
        <v>39.97</v>
      </c>
      <c r="P6" s="70">
        <f t="shared" si="1"/>
        <v>28.33</v>
      </c>
      <c r="Q6" s="70">
        <f t="shared" si="1"/>
        <v>90.17</v>
      </c>
      <c r="R6" s="70">
        <f t="shared" si="1"/>
        <v>3300</v>
      </c>
      <c r="S6" s="70">
        <f t="shared" si="1"/>
        <v>47626</v>
      </c>
      <c r="T6" s="70">
        <f t="shared" si="1"/>
        <v>127.03</v>
      </c>
      <c r="U6" s="70">
        <f t="shared" si="1"/>
        <v>374.92</v>
      </c>
      <c r="V6" s="70">
        <f t="shared" si="1"/>
        <v>13440</v>
      </c>
      <c r="W6" s="70">
        <f t="shared" si="1"/>
        <v>5.73</v>
      </c>
      <c r="X6" s="70">
        <f t="shared" si="1"/>
        <v>2345.5500000000002</v>
      </c>
      <c r="Y6" s="78" t="str">
        <f t="shared" ref="Y6:AH6" si="2">IF(Y7="",NA(),Y7)</f>
        <v>-</v>
      </c>
      <c r="Z6" s="78" t="str">
        <f t="shared" si="2"/>
        <v>-</v>
      </c>
      <c r="AA6" s="78" t="str">
        <f t="shared" si="2"/>
        <v>-</v>
      </c>
      <c r="AB6" s="78">
        <f t="shared" si="2"/>
        <v>151.63999999999999</v>
      </c>
      <c r="AC6" s="78">
        <f t="shared" si="2"/>
        <v>105.35</v>
      </c>
      <c r="AD6" s="78" t="str">
        <f t="shared" si="2"/>
        <v>-</v>
      </c>
      <c r="AE6" s="78" t="str">
        <f t="shared" si="2"/>
        <v>-</v>
      </c>
      <c r="AF6" s="78" t="str">
        <f t="shared" si="2"/>
        <v>-</v>
      </c>
      <c r="AG6" s="78">
        <f t="shared" si="2"/>
        <v>107.81</v>
      </c>
      <c r="AH6" s="78">
        <f t="shared" si="2"/>
        <v>104.64</v>
      </c>
      <c r="AI6" s="70" t="str">
        <f>IF(AI7="","",IF(AI7="-","【-】","【"&amp;SUBSTITUTE(TEXT(AI7,"#,##0.00"),"-","△")&amp;"】"))</f>
        <v>【107.02】</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18.2</v>
      </c>
      <c r="AS6" s="78">
        <f t="shared" si="3"/>
        <v>25.76</v>
      </c>
      <c r="AT6" s="70" t="str">
        <f>IF(AT7="","",IF(AT7="-","【-】","【"&amp;SUBSTITUTE(TEXT(AT7,"#,##0.00"),"-","△")&amp;"】"))</f>
        <v>【3.09】</v>
      </c>
      <c r="AU6" s="78" t="str">
        <f t="shared" ref="AU6:BD6" si="4">IF(AU7="",NA(),AU7)</f>
        <v>-</v>
      </c>
      <c r="AV6" s="78" t="str">
        <f t="shared" si="4"/>
        <v>-</v>
      </c>
      <c r="AW6" s="78" t="str">
        <f t="shared" si="4"/>
        <v>-</v>
      </c>
      <c r="AX6" s="78">
        <f t="shared" si="4"/>
        <v>40.71</v>
      </c>
      <c r="AY6" s="78">
        <f t="shared" si="4"/>
        <v>29.17</v>
      </c>
      <c r="AZ6" s="78" t="str">
        <f t="shared" si="4"/>
        <v>-</v>
      </c>
      <c r="BA6" s="78" t="str">
        <f t="shared" si="4"/>
        <v>-</v>
      </c>
      <c r="BB6" s="78" t="str">
        <f t="shared" si="4"/>
        <v>-</v>
      </c>
      <c r="BC6" s="78">
        <f t="shared" si="4"/>
        <v>48.56</v>
      </c>
      <c r="BD6" s="78">
        <f t="shared" si="4"/>
        <v>65.56</v>
      </c>
      <c r="BE6" s="70" t="str">
        <f>IF(BE7="","",IF(BE7="-","【-】","【"&amp;SUBSTITUTE(TEXT(BE7,"#,##0.00"),"-","△")&amp;"】"))</f>
        <v>【71.39】</v>
      </c>
      <c r="BF6" s="78" t="str">
        <f t="shared" ref="BF6:BO6" si="5">IF(BF7="",NA(),BF7)</f>
        <v>-</v>
      </c>
      <c r="BG6" s="78" t="str">
        <f t="shared" si="5"/>
        <v>-</v>
      </c>
      <c r="BH6" s="78" t="str">
        <f t="shared" si="5"/>
        <v>-</v>
      </c>
      <c r="BI6" s="78">
        <f t="shared" si="5"/>
        <v>959.94</v>
      </c>
      <c r="BJ6" s="78">
        <f t="shared" si="5"/>
        <v>976.1</v>
      </c>
      <c r="BK6" s="78" t="str">
        <f t="shared" si="5"/>
        <v>-</v>
      </c>
      <c r="BL6" s="78" t="str">
        <f t="shared" si="5"/>
        <v>-</v>
      </c>
      <c r="BM6" s="78" t="str">
        <f t="shared" si="5"/>
        <v>-</v>
      </c>
      <c r="BN6" s="78">
        <f t="shared" si="5"/>
        <v>1245.0999999999999</v>
      </c>
      <c r="BO6" s="78">
        <f t="shared" si="5"/>
        <v>765.48</v>
      </c>
      <c r="BP6" s="70" t="str">
        <f>IF(BP7="","",IF(BP7="-","【-】","【"&amp;SUBSTITUTE(TEXT(BP7,"#,##0.00"),"-","△")&amp;"】"))</f>
        <v>【669.12】</v>
      </c>
      <c r="BQ6" s="78" t="str">
        <f t="shared" ref="BQ6:BZ6" si="6">IF(BQ7="",NA(),BQ7)</f>
        <v>-</v>
      </c>
      <c r="BR6" s="78" t="str">
        <f t="shared" si="6"/>
        <v>-</v>
      </c>
      <c r="BS6" s="78" t="str">
        <f t="shared" si="6"/>
        <v>-</v>
      </c>
      <c r="BT6" s="78">
        <f t="shared" si="6"/>
        <v>97.96</v>
      </c>
      <c r="BU6" s="78">
        <f t="shared" si="6"/>
        <v>100</v>
      </c>
      <c r="BV6" s="78" t="str">
        <f t="shared" si="6"/>
        <v>-</v>
      </c>
      <c r="BW6" s="78" t="str">
        <f t="shared" si="6"/>
        <v>-</v>
      </c>
      <c r="BX6" s="78" t="str">
        <f t="shared" si="6"/>
        <v>-</v>
      </c>
      <c r="BY6" s="78">
        <f t="shared" si="6"/>
        <v>79.77</v>
      </c>
      <c r="BZ6" s="78">
        <f t="shared" si="6"/>
        <v>87.8</v>
      </c>
      <c r="CA6" s="70" t="str">
        <f>IF(CA7="","",IF(CA7="-","【-】","【"&amp;SUBSTITUTE(TEXT(CA7,"#,##0.00"),"-","△")&amp;"】"))</f>
        <v>【99.73】</v>
      </c>
      <c r="CB6" s="78" t="str">
        <f t="shared" ref="CB6:CK6" si="7">IF(CB7="",NA(),CB7)</f>
        <v>-</v>
      </c>
      <c r="CC6" s="78" t="str">
        <f t="shared" si="7"/>
        <v>-</v>
      </c>
      <c r="CD6" s="78" t="str">
        <f t="shared" si="7"/>
        <v>-</v>
      </c>
      <c r="CE6" s="78">
        <f t="shared" si="7"/>
        <v>179.61</v>
      </c>
      <c r="CF6" s="78">
        <f t="shared" si="7"/>
        <v>161.36000000000001</v>
      </c>
      <c r="CG6" s="78" t="str">
        <f t="shared" si="7"/>
        <v>-</v>
      </c>
      <c r="CH6" s="78" t="str">
        <f t="shared" si="7"/>
        <v>-</v>
      </c>
      <c r="CI6" s="78" t="str">
        <f t="shared" si="7"/>
        <v>-</v>
      </c>
      <c r="CJ6" s="78">
        <f t="shared" si="7"/>
        <v>214.56</v>
      </c>
      <c r="CK6" s="78">
        <f t="shared" si="7"/>
        <v>187.69</v>
      </c>
      <c r="CL6" s="70" t="str">
        <f>IF(CL7="","",IF(CL7="-","【-】","【"&amp;SUBSTITUTE(TEXT(CL7,"#,##0.00"),"-","△")&amp;"】"))</f>
        <v>【134.98】</v>
      </c>
      <c r="CM6" s="78" t="str">
        <f t="shared" ref="CM6:CV6" si="8">IF(CM7="",NA(),CM7)</f>
        <v>-</v>
      </c>
      <c r="CN6" s="78" t="str">
        <f t="shared" si="8"/>
        <v>-</v>
      </c>
      <c r="CO6" s="78" t="str">
        <f t="shared" si="8"/>
        <v>-</v>
      </c>
      <c r="CP6" s="78" t="str">
        <f t="shared" si="8"/>
        <v>-</v>
      </c>
      <c r="CQ6" s="78" t="str">
        <f t="shared" si="8"/>
        <v>-</v>
      </c>
      <c r="CR6" s="78" t="str">
        <f t="shared" si="8"/>
        <v>-</v>
      </c>
      <c r="CS6" s="78" t="str">
        <f t="shared" si="8"/>
        <v>-</v>
      </c>
      <c r="CT6" s="78" t="str">
        <f t="shared" si="8"/>
        <v>-</v>
      </c>
      <c r="CU6" s="78">
        <f t="shared" si="8"/>
        <v>49.47</v>
      </c>
      <c r="CV6" s="78">
        <f t="shared" si="8"/>
        <v>55.78</v>
      </c>
      <c r="CW6" s="70" t="str">
        <f>IF(CW7="","",IF(CW7="-","【-】","【"&amp;SUBSTITUTE(TEXT(CW7,"#,##0.00"),"-","△")&amp;"】"))</f>
        <v>【59.99】</v>
      </c>
      <c r="CX6" s="78" t="str">
        <f t="shared" ref="CX6:DG6" si="9">IF(CX7="",NA(),CX7)</f>
        <v>-</v>
      </c>
      <c r="CY6" s="78" t="str">
        <f t="shared" si="9"/>
        <v>-</v>
      </c>
      <c r="CZ6" s="78" t="str">
        <f t="shared" si="9"/>
        <v>-</v>
      </c>
      <c r="DA6" s="78">
        <f t="shared" si="9"/>
        <v>96.94</v>
      </c>
      <c r="DB6" s="78">
        <f t="shared" si="9"/>
        <v>97.37</v>
      </c>
      <c r="DC6" s="78" t="str">
        <f t="shared" si="9"/>
        <v>-</v>
      </c>
      <c r="DD6" s="78" t="str">
        <f t="shared" si="9"/>
        <v>-</v>
      </c>
      <c r="DE6" s="78" t="str">
        <f t="shared" si="9"/>
        <v>-</v>
      </c>
      <c r="DF6" s="78">
        <f t="shared" si="9"/>
        <v>82.06</v>
      </c>
      <c r="DG6" s="78">
        <f t="shared" si="9"/>
        <v>91.78</v>
      </c>
      <c r="DH6" s="70" t="str">
        <f>IF(DH7="","",IF(DH7="-","【-】","【"&amp;SUBSTITUTE(TEXT(DH7,"#,##0.00"),"-","△")&amp;"】"))</f>
        <v>【95.72】</v>
      </c>
      <c r="DI6" s="78" t="str">
        <f t="shared" ref="DI6:DR6" si="10">IF(DI7="",NA(),DI7)</f>
        <v>-</v>
      </c>
      <c r="DJ6" s="78" t="str">
        <f t="shared" si="10"/>
        <v>-</v>
      </c>
      <c r="DK6" s="78" t="str">
        <f t="shared" si="10"/>
        <v>-</v>
      </c>
      <c r="DL6" s="78">
        <f t="shared" si="10"/>
        <v>3.28</v>
      </c>
      <c r="DM6" s="78">
        <f t="shared" si="10"/>
        <v>6.48</v>
      </c>
      <c r="DN6" s="78" t="str">
        <f t="shared" si="10"/>
        <v>-</v>
      </c>
      <c r="DO6" s="78" t="str">
        <f t="shared" si="10"/>
        <v>-</v>
      </c>
      <c r="DP6" s="78" t="str">
        <f t="shared" si="10"/>
        <v>-</v>
      </c>
      <c r="DQ6" s="78">
        <f t="shared" si="10"/>
        <v>19.93</v>
      </c>
      <c r="DR6" s="78">
        <f t="shared" si="10"/>
        <v>26.89</v>
      </c>
      <c r="DS6" s="70" t="str">
        <f>IF(DS7="","",IF(DS7="-","【-】","【"&amp;SUBSTITUTE(TEXT(DS7,"#,##0.00"),"-","△")&amp;"】"))</f>
        <v>【38.17】</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0">
        <f t="shared" si="11"/>
        <v>0</v>
      </c>
      <c r="EC6" s="78">
        <f t="shared" si="11"/>
        <v>0.75</v>
      </c>
      <c r="ED6" s="70" t="str">
        <f>IF(ED7="","",IF(ED7="-","【-】","【"&amp;SUBSTITUTE(TEXT(ED7,"#,##0.00"),"-","△")&amp;"】"))</f>
        <v>【6.54】</v>
      </c>
      <c r="EE6" s="78" t="str">
        <f t="shared" ref="EE6:EN6" si="12">IF(EE7="",NA(),EE7)</f>
        <v>-</v>
      </c>
      <c r="EF6" s="78" t="str">
        <f t="shared" si="12"/>
        <v>-</v>
      </c>
      <c r="EG6" s="78" t="str">
        <f t="shared" si="12"/>
        <v>-</v>
      </c>
      <c r="EH6" s="70">
        <f t="shared" si="12"/>
        <v>0</v>
      </c>
      <c r="EI6" s="70">
        <f t="shared" si="12"/>
        <v>0</v>
      </c>
      <c r="EJ6" s="78" t="str">
        <f t="shared" si="12"/>
        <v>-</v>
      </c>
      <c r="EK6" s="78" t="str">
        <f t="shared" si="12"/>
        <v>-</v>
      </c>
      <c r="EL6" s="78" t="str">
        <f t="shared" si="12"/>
        <v>-</v>
      </c>
      <c r="EM6" s="78">
        <f t="shared" si="12"/>
        <v>0.32</v>
      </c>
      <c r="EN6" s="78">
        <f t="shared" si="12"/>
        <v>0.1</v>
      </c>
      <c r="EO6" s="70" t="str">
        <f>IF(EO7="","",IF(EO7="-","【-】","【"&amp;SUBSTITUTE(TEXT(EO7,"#,##0.00"),"-","△")&amp;"】"))</f>
        <v>【0.24】</v>
      </c>
    </row>
    <row r="7" spans="1:148" s="55" customFormat="1">
      <c r="A7" s="56"/>
      <c r="B7" s="62">
        <v>2021</v>
      </c>
      <c r="C7" s="62">
        <v>162086</v>
      </c>
      <c r="D7" s="62">
        <v>46</v>
      </c>
      <c r="E7" s="62">
        <v>17</v>
      </c>
      <c r="F7" s="62">
        <v>1</v>
      </c>
      <c r="G7" s="62">
        <v>0</v>
      </c>
      <c r="H7" s="62" t="s">
        <v>97</v>
      </c>
      <c r="I7" s="62" t="s">
        <v>98</v>
      </c>
      <c r="J7" s="62" t="s">
        <v>99</v>
      </c>
      <c r="K7" s="62" t="s">
        <v>100</v>
      </c>
      <c r="L7" s="62" t="s">
        <v>79</v>
      </c>
      <c r="M7" s="62" t="s">
        <v>101</v>
      </c>
      <c r="N7" s="71" t="s">
        <v>102</v>
      </c>
      <c r="O7" s="71">
        <v>39.97</v>
      </c>
      <c r="P7" s="71">
        <v>28.33</v>
      </c>
      <c r="Q7" s="71">
        <v>90.17</v>
      </c>
      <c r="R7" s="71">
        <v>3300</v>
      </c>
      <c r="S7" s="71">
        <v>47626</v>
      </c>
      <c r="T7" s="71">
        <v>127.03</v>
      </c>
      <c r="U7" s="71">
        <v>374.92</v>
      </c>
      <c r="V7" s="71">
        <v>13440</v>
      </c>
      <c r="W7" s="71">
        <v>5.73</v>
      </c>
      <c r="X7" s="71">
        <v>2345.5500000000002</v>
      </c>
      <c r="Y7" s="71" t="s">
        <v>102</v>
      </c>
      <c r="Z7" s="71" t="s">
        <v>102</v>
      </c>
      <c r="AA7" s="71" t="s">
        <v>102</v>
      </c>
      <c r="AB7" s="71">
        <v>151.63999999999999</v>
      </c>
      <c r="AC7" s="71">
        <v>105.35</v>
      </c>
      <c r="AD7" s="71" t="s">
        <v>102</v>
      </c>
      <c r="AE7" s="71" t="s">
        <v>102</v>
      </c>
      <c r="AF7" s="71" t="s">
        <v>102</v>
      </c>
      <c r="AG7" s="71">
        <v>107.81</v>
      </c>
      <c r="AH7" s="71">
        <v>104.64</v>
      </c>
      <c r="AI7" s="71">
        <v>107.02</v>
      </c>
      <c r="AJ7" s="71" t="s">
        <v>102</v>
      </c>
      <c r="AK7" s="71" t="s">
        <v>102</v>
      </c>
      <c r="AL7" s="71" t="s">
        <v>102</v>
      </c>
      <c r="AM7" s="71">
        <v>0</v>
      </c>
      <c r="AN7" s="71">
        <v>0</v>
      </c>
      <c r="AO7" s="71" t="s">
        <v>102</v>
      </c>
      <c r="AP7" s="71" t="s">
        <v>102</v>
      </c>
      <c r="AQ7" s="71" t="s">
        <v>102</v>
      </c>
      <c r="AR7" s="71">
        <v>18.2</v>
      </c>
      <c r="AS7" s="71">
        <v>25.76</v>
      </c>
      <c r="AT7" s="71">
        <v>3.09</v>
      </c>
      <c r="AU7" s="71" t="s">
        <v>102</v>
      </c>
      <c r="AV7" s="71" t="s">
        <v>102</v>
      </c>
      <c r="AW7" s="71" t="s">
        <v>102</v>
      </c>
      <c r="AX7" s="71">
        <v>40.71</v>
      </c>
      <c r="AY7" s="71">
        <v>29.17</v>
      </c>
      <c r="AZ7" s="71" t="s">
        <v>102</v>
      </c>
      <c r="BA7" s="71" t="s">
        <v>102</v>
      </c>
      <c r="BB7" s="71" t="s">
        <v>102</v>
      </c>
      <c r="BC7" s="71">
        <v>48.56</v>
      </c>
      <c r="BD7" s="71">
        <v>65.56</v>
      </c>
      <c r="BE7" s="71">
        <v>71.39</v>
      </c>
      <c r="BF7" s="71" t="s">
        <v>102</v>
      </c>
      <c r="BG7" s="71" t="s">
        <v>102</v>
      </c>
      <c r="BH7" s="71" t="s">
        <v>102</v>
      </c>
      <c r="BI7" s="71">
        <v>959.94</v>
      </c>
      <c r="BJ7" s="71">
        <v>976.1</v>
      </c>
      <c r="BK7" s="71" t="s">
        <v>102</v>
      </c>
      <c r="BL7" s="71" t="s">
        <v>102</v>
      </c>
      <c r="BM7" s="71" t="s">
        <v>102</v>
      </c>
      <c r="BN7" s="71">
        <v>1245.0999999999999</v>
      </c>
      <c r="BO7" s="71">
        <v>765.48</v>
      </c>
      <c r="BP7" s="71">
        <v>669.12</v>
      </c>
      <c r="BQ7" s="71" t="s">
        <v>102</v>
      </c>
      <c r="BR7" s="71" t="s">
        <v>102</v>
      </c>
      <c r="BS7" s="71" t="s">
        <v>102</v>
      </c>
      <c r="BT7" s="71">
        <v>97.96</v>
      </c>
      <c r="BU7" s="71">
        <v>100</v>
      </c>
      <c r="BV7" s="71" t="s">
        <v>102</v>
      </c>
      <c r="BW7" s="71" t="s">
        <v>102</v>
      </c>
      <c r="BX7" s="71" t="s">
        <v>102</v>
      </c>
      <c r="BY7" s="71">
        <v>79.77</v>
      </c>
      <c r="BZ7" s="71">
        <v>87.8</v>
      </c>
      <c r="CA7" s="71">
        <v>99.73</v>
      </c>
      <c r="CB7" s="71" t="s">
        <v>102</v>
      </c>
      <c r="CC7" s="71" t="s">
        <v>102</v>
      </c>
      <c r="CD7" s="71" t="s">
        <v>102</v>
      </c>
      <c r="CE7" s="71">
        <v>179.61</v>
      </c>
      <c r="CF7" s="71">
        <v>161.36000000000001</v>
      </c>
      <c r="CG7" s="71" t="s">
        <v>102</v>
      </c>
      <c r="CH7" s="71" t="s">
        <v>102</v>
      </c>
      <c r="CI7" s="71" t="s">
        <v>102</v>
      </c>
      <c r="CJ7" s="71">
        <v>214.56</v>
      </c>
      <c r="CK7" s="71">
        <v>187.69</v>
      </c>
      <c r="CL7" s="71">
        <v>134.97999999999999</v>
      </c>
      <c r="CM7" s="71" t="s">
        <v>102</v>
      </c>
      <c r="CN7" s="71" t="s">
        <v>102</v>
      </c>
      <c r="CO7" s="71" t="s">
        <v>102</v>
      </c>
      <c r="CP7" s="71" t="s">
        <v>102</v>
      </c>
      <c r="CQ7" s="71" t="s">
        <v>102</v>
      </c>
      <c r="CR7" s="71" t="s">
        <v>102</v>
      </c>
      <c r="CS7" s="71" t="s">
        <v>102</v>
      </c>
      <c r="CT7" s="71" t="s">
        <v>102</v>
      </c>
      <c r="CU7" s="71">
        <v>49.47</v>
      </c>
      <c r="CV7" s="71">
        <v>55.78</v>
      </c>
      <c r="CW7" s="71">
        <v>59.99</v>
      </c>
      <c r="CX7" s="71" t="s">
        <v>102</v>
      </c>
      <c r="CY7" s="71" t="s">
        <v>102</v>
      </c>
      <c r="CZ7" s="71" t="s">
        <v>102</v>
      </c>
      <c r="DA7" s="71">
        <v>96.94</v>
      </c>
      <c r="DB7" s="71">
        <v>97.37</v>
      </c>
      <c r="DC7" s="71" t="s">
        <v>102</v>
      </c>
      <c r="DD7" s="71" t="s">
        <v>102</v>
      </c>
      <c r="DE7" s="71" t="s">
        <v>102</v>
      </c>
      <c r="DF7" s="71">
        <v>82.06</v>
      </c>
      <c r="DG7" s="71">
        <v>91.78</v>
      </c>
      <c r="DH7" s="71">
        <v>95.72</v>
      </c>
      <c r="DI7" s="71" t="s">
        <v>102</v>
      </c>
      <c r="DJ7" s="71" t="s">
        <v>102</v>
      </c>
      <c r="DK7" s="71" t="s">
        <v>102</v>
      </c>
      <c r="DL7" s="71">
        <v>3.28</v>
      </c>
      <c r="DM7" s="71">
        <v>6.48</v>
      </c>
      <c r="DN7" s="71" t="s">
        <v>102</v>
      </c>
      <c r="DO7" s="71" t="s">
        <v>102</v>
      </c>
      <c r="DP7" s="71" t="s">
        <v>102</v>
      </c>
      <c r="DQ7" s="71">
        <v>19.93</v>
      </c>
      <c r="DR7" s="71">
        <v>26.89</v>
      </c>
      <c r="DS7" s="71">
        <v>38.17</v>
      </c>
      <c r="DT7" s="71" t="s">
        <v>102</v>
      </c>
      <c r="DU7" s="71" t="s">
        <v>102</v>
      </c>
      <c r="DV7" s="71" t="s">
        <v>102</v>
      </c>
      <c r="DW7" s="71">
        <v>0</v>
      </c>
      <c r="DX7" s="71">
        <v>0</v>
      </c>
      <c r="DY7" s="71" t="s">
        <v>102</v>
      </c>
      <c r="DZ7" s="71" t="s">
        <v>102</v>
      </c>
      <c r="EA7" s="71" t="s">
        <v>102</v>
      </c>
      <c r="EB7" s="71">
        <v>0</v>
      </c>
      <c r="EC7" s="71">
        <v>0.75</v>
      </c>
      <c r="ED7" s="71">
        <v>6.54</v>
      </c>
      <c r="EE7" s="71" t="s">
        <v>102</v>
      </c>
      <c r="EF7" s="71" t="s">
        <v>102</v>
      </c>
      <c r="EG7" s="71" t="s">
        <v>102</v>
      </c>
      <c r="EH7" s="71">
        <v>0</v>
      </c>
      <c r="EI7" s="71">
        <v>0</v>
      </c>
      <c r="EJ7" s="71" t="s">
        <v>102</v>
      </c>
      <c r="EK7" s="71" t="s">
        <v>102</v>
      </c>
      <c r="EL7" s="71" t="s">
        <v>102</v>
      </c>
      <c r="EM7" s="71">
        <v>0.32</v>
      </c>
      <c r="EN7" s="71">
        <v>0.1</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渡辺　智之</cp:lastModifiedBy>
  <dcterms:created xsi:type="dcterms:W3CDTF">2023-01-20T00:02:19Z</dcterms:created>
  <dcterms:modified xsi:type="dcterms:W3CDTF">2023-01-20T01:49:25Z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2023-01-20T01:49:25Z</vt:filetime>
  </property>
</Properties>
</file>