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92.168.1.2\上下水道課\【上水道】\【上水道業務】\b\☆予算・決算・年報\☆公営企業に係る経営比較分析表\2023.02公営企業に係る経営比較分析表（令和３年度決算）の分析等について\"/>
    </mc:Choice>
  </mc:AlternateContent>
  <xr:revisionPtr revIDLastSave="0" documentId="8_{04FE9F8A-3CF9-4BA1-AE2B-A2D325BF22F1}" xr6:coauthVersionLast="36" xr6:coauthVersionMax="36" xr10:uidLastSave="{00000000-0000-0000-0000-000000000000}"/>
  <workbookProtection workbookAlgorithmName="SHA-512" workbookHashValue="h2tEuEHsEhWBwl/rLZgD1ruicHsA5d2ZdoLjAfe+UZMrnf8r/cR1q0AbZFc3NxxrFLrjH4WzM1NHLPOV3MW5Zg==" workbookSaltValue="J/vdjuTGIowDZV6m6fu9f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<sst xmlns="http://schemas.openxmlformats.org/spreadsheetml/2006/main" count="228" uniqueCount="113">
  <si>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</si>
  <si>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</si>
  <si>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</si>
  <si>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</si>
  <si>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</si>
  <si>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</si>
  <si>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</si>
  <si>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</si>
  <si>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</si>
  <si>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</si>
  <si>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</si>
  <si>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</si>
  <si>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</si>
  <si>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</si>
  <si>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</si>
  <si>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</si>
  <si>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</si>
  <si>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</si>
  <si>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</si>
  <si>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</si>
  <si>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</si>
  <si>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</si>
  <si>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</si>
  <si>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</si>
  <si>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</si>
  <si>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</si>
  <si>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</si>
  <si>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</si>
  <si>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</si>
  <si>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</si>
  <si>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</si>
  <si>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</si>
  <si>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</si>
  <si>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</si>
  <si>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</si>
  <si>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</si>
  <si>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</si>
  <si>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</si>
  <si>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</si>
  <si>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</si>
  <si>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</si>
  <si>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</si>
  <si>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</si>
  <si>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</si>
  <si>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</si>
  <si>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</si>
  <si>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</si>
  <si>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</si>
  <si>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</si>
  <si>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</si>
  <si>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</si>
  <si>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</si>
  <si>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</si>
  <si>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</si>
  <si>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</si>
  <si>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</si>
  <si>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</si>
  <si>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</si>
  <si>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</si>
  <si>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</si>
  <si>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</si>
  <si>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</si>
  <si>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</si>
  <si>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</si>
  <si>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</si>
  <si>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</si>
  <si>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</si>
  <si>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</si>
  <si>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</si>
  <si>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</si>
  <si>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</si>
  <si>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</si>
  <si>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</si>
  <si>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</si>
  <si>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</si>
  <si>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</si>
  <si>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</si>
  <si>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</si>
  <si>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</si>
  <si>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</si>
  <si>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</si>
  <si>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</si>
  <si>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</si>
  <si>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</si>
  <si>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</si>
  <si>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</si>
  <si>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</si>
  <si>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</si>
  <si>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</si>
  <si>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</si>
  <si>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</si>
  <si>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</si>
  <si>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</si>
  <si>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</si>
  <si>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</si>
  <si>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</si>
  <si>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</si>
  <si>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</si>
  <si>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</si>
  <si>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</si>
  <si>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</si>
  <si>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</si>
  <si>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</si>
  <si>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</si>
  <si>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</si>
  <si>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</si>
  <si>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</si>
  <si>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</si>
  <si>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</si>
  <si>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</si>
  <si>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や節水機器の普及に伴って、近年給水収益の減少が続いており、収益を一般会計繰入金等で補っている状態である。令和３年度に、中長期的な期間において、最適な投資規模や資金計画による経営戦略を策定した。
・総配水量に対して受水費や維持管理費などの費用が多いため、類似団体より給水原価が高くなっている。更なるコスト削減、業務の効率化に努める必要がある。
・流動比率が平均より低く、企業債残高対給水収益比率が高いのは、これまでの投資額に対し給水収益が低いためである。拡張事業や老朽管更新などの施設更新も含めた投資規模に対し、現在の料金水準が適正なものであるかを分析する必要がある。
・施設利用率が平均より低い傾向にあるのは、過去の計画給水人口に基づいた施設整備を行ってきたものが、近年の給水人口の減少により、平均配水量が減少しているためである。今後もこの傾向は続くことから、施設更新に際してはダウンサイジングも含めた適切な規模の投資を行う必要がある。</t>
    <rPh sb="57" eb="59">
      <t>レイワ</t>
    </rPh>
    <rPh sb="60" eb="62">
      <t>ネンド</t>
    </rPh>
    <rPh sb="64" eb="68">
      <t>チュウチョウキテキ</t>
    </rPh>
    <rPh sb="69" eb="71">
      <t>キカン</t>
    </rPh>
    <rPh sb="76" eb="78">
      <t>サイテキ</t>
    </rPh>
    <rPh sb="79" eb="81">
      <t>トウシ</t>
    </rPh>
    <rPh sb="81" eb="83">
      <t>キボ</t>
    </rPh>
    <rPh sb="84" eb="86">
      <t>シキン</t>
    </rPh>
    <rPh sb="86" eb="88">
      <t>ケイカク</t>
    </rPh>
    <rPh sb="91" eb="93">
      <t>ケイエイ</t>
    </rPh>
    <rPh sb="93" eb="95">
      <t>センリャク</t>
    </rPh>
    <rPh sb="96" eb="98">
      <t>サクテイ</t>
    </rPh>
    <phoneticPr fontId="4"/>
  </si>
  <si>
    <t>・平成24年度まで、漏水対策を中心に、漏水箇所の多い地域の管路更新を行ってきた。
・平成25年度以降は配水池整備（平成28年度完工）により更新が鈍化した。平成29年度以降は、計画のもとに継続的に老朽管更新を行っており、管路更新率は平均より高くなっている。
・管路経年化率が平均より高いのは、昭和40年代の黎明期に一斉に布設された管路が、法定耐用年数を迎える時期を迎えたためであり、今後もこの傾向は続く。法定耐用年数に対し、管路更新は目標耐用年数を設定していることから、計画的に管路更新を進めていく。</t>
    <phoneticPr fontId="4"/>
  </si>
  <si>
    <t>・人口減少や節水機器の普及による給水収益の減少の中、既存施設の維持管理を行いながら、給水原価縮小に努めてきた。水道普及率を高め、既存施設利用率を高めるとともに、企業債借入償還計画と老朽管更新に伴う減価償却費の増大に対し、令和３年度に策定した経営戦略に基づく収支計画により、今後もより一層、経営の安定化及び健全化を図っていきたい。</t>
    <rPh sb="110" eb="11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</si>
</sst>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0.98</c:v>
                </c:pt>
                <c:pt idx="1">
                  <c:v>0.99</c:v>
                </c:pt>
                <c:pt idx="2">
                  <c:v>1.1000000000000001</c:v>
                </c:pt>
                <c:pt idx="3">
                  <c:v>0.86</c:v>
                </c:pt>
                <c:pt idx="4">
                  <c:v>1.1100000000000001</c:v>
                </c:pt>
              </c:numCache>
            </c:numRef>
          </c:val>
          <c:extLst>
            <c:ext xmlns:c16="http://schemas.microsoft.com/office/drawing/2014/chart" uri="{C3380CC4-5D6E-409C-BE32-E72D297353CC}">
              <c16:uniqueId val="{00000000-E4FC-4C8C-9362-C5638DFD225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4FC-4C8C-9362-C5638DFD225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50.48</c:v>
                </c:pt>
                <c:pt idx="1">
                  <c:v>50.21</c:v>
                </c:pt>
                <c:pt idx="2">
                  <c:v>50.73</c:v>
                </c:pt>
                <c:pt idx="3">
                  <c:v>50.44</c:v>
                </c:pt>
                <c:pt idx="4">
                  <c:v>51.31</c:v>
                </c:pt>
              </c:numCache>
            </c:numRef>
          </c:val>
          <c:extLst>
            <c:ext xmlns:c16="http://schemas.microsoft.com/office/drawing/2014/chart" uri="{C3380CC4-5D6E-409C-BE32-E72D297353CC}">
              <c16:uniqueId val="{00000000-8313-4A6B-BE37-6367F70DF7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313-4A6B-BE37-6367F70DF7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86.98</c:v>
                </c:pt>
                <c:pt idx="1">
                  <c:v>86.75</c:v>
                </c:pt>
                <c:pt idx="2">
                  <c:v>84.75</c:v>
                </c:pt>
                <c:pt idx="3">
                  <c:v>86.87</c:v>
                </c:pt>
                <c:pt idx="4">
                  <c:v>83.28</c:v>
                </c:pt>
              </c:numCache>
            </c:numRef>
          </c:val>
          <c:extLst>
            <c:ext xmlns:c16="http://schemas.microsoft.com/office/drawing/2014/chart" uri="{C3380CC4-5D6E-409C-BE32-E72D297353CC}">
              <c16:uniqueId val="{00000000-95CC-43B1-8A1F-F5797AC176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5CC-43B1-8A1F-F5797AC176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116.98</c:v>
                </c:pt>
                <c:pt idx="1">
                  <c:v>122.28</c:v>
                </c:pt>
                <c:pt idx="2">
                  <c:v>112.08</c:v>
                </c:pt>
                <c:pt idx="3">
                  <c:v>115.17</c:v>
                </c:pt>
                <c:pt idx="4">
                  <c:v>109.93</c:v>
                </c:pt>
              </c:numCache>
            </c:numRef>
          </c:val>
          <c:extLst>
            <c:ext xmlns:c16="http://schemas.microsoft.com/office/drawing/2014/chart" uri="{C3380CC4-5D6E-409C-BE32-E72D297353CC}">
              <c16:uniqueId val="{00000000-74DB-4558-A3B8-62C3F01B74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74DB-4558-A3B8-62C3F01B74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48.82</c:v>
                </c:pt>
                <c:pt idx="1">
                  <c:v>49.64</c:v>
                </c:pt>
                <c:pt idx="2">
                  <c:v>50.47</c:v>
                </c:pt>
                <c:pt idx="3">
                  <c:v>51.02</c:v>
                </c:pt>
                <c:pt idx="4">
                  <c:v>51.46</c:v>
                </c:pt>
              </c:numCache>
            </c:numRef>
          </c:val>
          <c:extLst>
            <c:ext xmlns:c16="http://schemas.microsoft.com/office/drawing/2014/chart" uri="{C3380CC4-5D6E-409C-BE32-E72D297353CC}">
              <c16:uniqueId val="{00000000-BC6C-4776-8AC9-06B81B987D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BC6C-4776-8AC9-06B81B987D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20.81</c:v>
                </c:pt>
                <c:pt idx="1">
                  <c:v>24.25</c:v>
                </c:pt>
                <c:pt idx="2">
                  <c:v>27.99</c:v>
                </c:pt>
                <c:pt idx="3">
                  <c:v>29.93</c:v>
                </c:pt>
                <c:pt idx="4">
                  <c:v>28.08</c:v>
                </c:pt>
              </c:numCache>
            </c:numRef>
          </c:val>
          <c:extLst>
            <c:ext xmlns:c16="http://schemas.microsoft.com/office/drawing/2014/chart" uri="{C3380CC4-5D6E-409C-BE32-E72D297353CC}">
              <c16:uniqueId val="{00000000-1B49-4791-B775-3434E3BC13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1B49-4791-B775-3434E3BC13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ED-4300-BECA-8AF0B331F2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DBED-4300-BECA-8AF0B331F2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209.31</c:v>
                </c:pt>
                <c:pt idx="1">
                  <c:v>241.16</c:v>
                </c:pt>
                <c:pt idx="2">
                  <c:v>248.02</c:v>
                </c:pt>
                <c:pt idx="3">
                  <c:v>277.58</c:v>
                </c:pt>
                <c:pt idx="4">
                  <c:v>251.64</c:v>
                </c:pt>
              </c:numCache>
            </c:numRef>
          </c:val>
          <c:extLst>
            <c:ext xmlns:c16="http://schemas.microsoft.com/office/drawing/2014/chart" uri="{C3380CC4-5D6E-409C-BE32-E72D297353CC}">
              <c16:uniqueId val="{00000000-D5E2-42D7-B3E5-25ABC969BC2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D5E2-42D7-B3E5-25ABC969BC2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412.81</c:v>
                </c:pt>
                <c:pt idx="1">
                  <c:v>422.31</c:v>
                </c:pt>
                <c:pt idx="2">
                  <c:v>431.58</c:v>
                </c:pt>
                <c:pt idx="3">
                  <c:v>434.9</c:v>
                </c:pt>
                <c:pt idx="4">
                  <c:v>445.88</c:v>
                </c:pt>
              </c:numCache>
            </c:numRef>
          </c:val>
          <c:extLst>
            <c:ext xmlns:c16="http://schemas.microsoft.com/office/drawing/2014/chart" uri="{C3380CC4-5D6E-409C-BE32-E72D297353CC}">
              <c16:uniqueId val="{00000000-D7B1-484F-86C0-C55D76BA07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D7B1-484F-86C0-C55D76BA07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92.33</c:v>
                </c:pt>
                <c:pt idx="1">
                  <c:v>95.56</c:v>
                </c:pt>
                <c:pt idx="2">
                  <c:v>92.43</c:v>
                </c:pt>
                <c:pt idx="3">
                  <c:v>97.43</c:v>
                </c:pt>
                <c:pt idx="4">
                  <c:v>92.27</c:v>
                </c:pt>
              </c:numCache>
            </c:numRef>
          </c:val>
          <c:extLst>
            <c:ext xmlns:c16="http://schemas.microsoft.com/office/drawing/2014/chart" uri="{C3380CC4-5D6E-409C-BE32-E72D297353CC}">
              <c16:uniqueId val="{00000000-949A-4709-83C7-45C3CC73D7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949A-4709-83C7-45C3CC73D7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236.55</c:v>
                </c:pt>
                <c:pt idx="1">
                  <c:v>228.83</c:v>
                </c:pt>
                <c:pt idx="2">
                  <c:v>238.06</c:v>
                </c:pt>
                <c:pt idx="3">
                  <c:v>222.55</c:v>
                </c:pt>
                <c:pt idx="4">
                  <c:v>237.51</c:v>
                </c:pt>
              </c:numCache>
            </c:numRef>
          </c:val>
          <c:extLst>
            <c:ext xmlns:c16="http://schemas.microsoft.com/office/drawing/2014/chart" uri="{C3380CC4-5D6E-409C-BE32-E72D297353CC}">
              <c16:uniqueId val="{00000000-BF29-4C27-B36F-849BAD6501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BF29-4C27-B36F-849BAD6501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富山県　小矢部市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28977</v>
      </c>
      <c r="AM8" s="59"/>
      <c r="AN8" s="59"/>
      <c r="AO8" s="59"/>
      <c r="AP8" s="59"/>
      <c r="AQ8" s="59"/>
      <c r="AR8" s="59"/>
      <c r="AS8" s="59"/>
      <c r="AT8" s="56">
        <f>データ!$S$6</f>
        <v>134.07</v>
      </c>
      <c r="AU8" s="57"/>
      <c r="AV8" s="57"/>
      <c r="AW8" s="57"/>
      <c r="AX8" s="57"/>
      <c r="AY8" s="57"/>
      <c r="AZ8" s="57"/>
      <c r="BA8" s="57"/>
      <c r="BB8" s="46">
        <f>データ!$T$6</f>
        <v>216.13</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66.39</v>
      </c>
      <c r="J10" s="57"/>
      <c r="K10" s="57"/>
      <c r="L10" s="57"/>
      <c r="M10" s="57"/>
      <c r="N10" s="57"/>
      <c r="O10" s="58"/>
      <c r="P10" s="46">
        <f>データ!$P$6</f>
        <v>63.87</v>
      </c>
      <c r="Q10" s="46"/>
      <c r="R10" s="46"/>
      <c r="S10" s="46"/>
      <c r="T10" s="46"/>
      <c r="U10" s="46"/>
      <c r="V10" s="46"/>
      <c r="W10" s="59">
        <f>データ!$Q$6</f>
        <v>3784</v>
      </c>
      <c r="X10" s="59"/>
      <c r="Y10" s="59"/>
      <c r="Z10" s="59"/>
      <c r="AA10" s="59"/>
      <c r="AB10" s="59"/>
      <c r="AC10" s="59"/>
      <c r="AD10" s="2"/>
      <c r="AE10" s="2"/>
      <c r="AF10" s="2"/>
      <c r="AG10" s="2"/>
      <c r="AH10" s="2"/>
      <c r="AI10" s="2"/>
      <c r="AJ10" s="2"/>
      <c r="AK10" s="2"/>
      <c r="AL10" s="59">
        <f>データ!$U$6</f>
        <v>18390</v>
      </c>
      <c r="AM10" s="59"/>
      <c r="AN10" s="59"/>
      <c r="AO10" s="59"/>
      <c r="AP10" s="59"/>
      <c r="AQ10" s="59"/>
      <c r="AR10" s="59"/>
      <c r="AS10" s="59"/>
      <c r="AT10" s="56">
        <f>データ!$V$6</f>
        <v>84.15</v>
      </c>
      <c r="AU10" s="57"/>
      <c r="AV10" s="57"/>
      <c r="AW10" s="57"/>
      <c r="AX10" s="57"/>
      <c r="AY10" s="57"/>
      <c r="AZ10" s="57"/>
      <c r="BA10" s="57"/>
      <c r="BB10" s="46">
        <f>データ!$W$6</f>
        <v>218.54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8s9tVbm7SLsoGSVfgTfnp2qt49NRmKNmFkeEJJtxvE79MWpegK2IjNahpiQQRPsV431AQEh+pLRBNYK3tAK0A==" saltValue="jneaiUspgcNddllFbNQG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162094</v>
      </c>
      <c r="D6" s="20">
        <f t="shared" si="3"/>
        <v>46</v>
      </c>
      <c r="E6" s="20">
        <f t="shared" si="3"/>
        <v>1</v>
      </c>
      <c r="F6" s="20">
        <f t="shared" si="3"/>
        <v>0</v>
      </c>
      <c r="G6" s="20">
        <f t="shared" si="3"/>
        <v>1</v>
      </c>
      <c r="H6" s="20" t="str">
        <f t="shared" si="3"/>
        <v>富山県　小矢部市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66.39</v>
      </c>
      <c r="P6" s="21">
        <f t="shared" si="3"/>
        <v>63.87</v>
      </c>
      <c r="Q6" s="21">
        <f t="shared" si="3"/>
        <v>3784</v>
      </c>
      <c r="R6" s="21">
        <f t="shared" si="3"/>
        <v>28977</v>
      </c>
      <c r="S6" s="21">
        <f t="shared" si="3"/>
        <v>134.07</v>
      </c>
      <c r="T6" s="21">
        <f t="shared" si="3"/>
        <v>216.13</v>
      </c>
      <c r="U6" s="21">
        <f t="shared" si="3"/>
        <v>18390</v>
      </c>
      <c r="V6" s="21">
        <f t="shared" si="3"/>
        <v>84.15</v>
      </c>
      <c r="W6" s="21">
        <f t="shared" si="3"/>
        <v>218.54</v>
      </c>
      <c r="X6" s="22">
        <f>IF(X7="",NA(),X7)</f>
        <v>116.98</v>
      </c>
      <c r="Y6" s="22">
        <f t="shared" ref="Y6:AG6" si="4">IF(Y7="",NA(),Y7)</f>
        <v>122.28</v>
      </c>
      <c r="Z6" s="22">
        <f t="shared" si="4"/>
        <v>112.08</v>
      </c>
      <c r="AA6" s="22">
        <f t="shared" si="4"/>
        <v>115.17</v>
      </c>
      <c r="AB6" s="22">
        <f t="shared" si="4"/>
        <v>109.93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209.31</v>
      </c>
      <c r="AU6" s="22">
        <f t="shared" ref="AU6:BC6" si="6">IF(AU7="",NA(),AU7)</f>
        <v>241.16</v>
      </c>
      <c r="AV6" s="22">
        <f t="shared" si="6"/>
        <v>248.02</v>
      </c>
      <c r="AW6" s="22">
        <f t="shared" si="6"/>
        <v>277.58</v>
      </c>
      <c r="AX6" s="22">
        <f t="shared" si="6"/>
        <v>251.64</v>
      </c>
      <c r="AY6" s="22">
        <f t="shared" si="6"/>
        <v>359.47</v>
      </c>
      <c r="AZ6" s="22">
        <f t="shared" si="6"/>
        <v>369.69</v>
      </c>
      <c r="BA6" s="22">
        <f t="shared" si="6"/>
        <v>379.08</v>
      </c>
      <c r="BB6" s="22">
        <f t="shared" si="6"/>
        <v>367.55</v>
      </c>
      <c r="BC6" s="22">
        <f t="shared" si="6"/>
        <v>378.56</v>
      </c>
      <c r="BD6" s="21" t="str">
        <f>IF(BD7="","",IF(BD7="-","【-】","【"&amp;SUBSTITUTE(TEXT(BD7,"#,##0.00"),"-","△")&amp;"】"))</f>
        <v>【261.51】</v>
      </c>
      <c r="BE6" s="22">
        <f>IF(BE7="",NA(),BE7)</f>
        <v>412.81</v>
      </c>
      <c r="BF6" s="22">
        <f t="shared" ref="BF6:BN6" si="7">IF(BF7="",NA(),BF7)</f>
        <v>422.31</v>
      </c>
      <c r="BG6" s="22">
        <f t="shared" si="7"/>
        <v>431.58</v>
      </c>
      <c r="BH6" s="22">
        <f t="shared" si="7"/>
        <v>434.9</v>
      </c>
      <c r="BI6" s="22">
        <f t="shared" si="7"/>
        <v>445.88</v>
      </c>
      <c r="BJ6" s="22">
        <f t="shared" si="7"/>
        <v>401.79</v>
      </c>
      <c r="BK6" s="22">
        <f t="shared" si="7"/>
        <v>402.99</v>
      </c>
      <c r="BL6" s="22">
        <f t="shared" si="7"/>
        <v>398.98</v>
      </c>
      <c r="BM6" s="22">
        <f t="shared" si="7"/>
        <v>418.68</v>
      </c>
      <c r="BN6" s="22">
        <f t="shared" si="7"/>
        <v>395.68</v>
      </c>
      <c r="BO6" s="21" t="str">
        <f>IF(BO7="","",IF(BO7="-","【-】","【"&amp;SUBSTITUTE(TEXT(BO7,"#,##0.00"),"-","△")&amp;"】"))</f>
        <v>【265.16】</v>
      </c>
      <c r="BP6" s="22">
        <f>IF(BP7="",NA(),BP7)</f>
        <v>92.33</v>
      </c>
      <c r="BQ6" s="22">
        <f t="shared" ref="BQ6:BY6" si="8">IF(BQ7="",NA(),BQ7)</f>
        <v>95.56</v>
      </c>
      <c r="BR6" s="22">
        <f t="shared" si="8"/>
        <v>92.43</v>
      </c>
      <c r="BS6" s="22">
        <f t="shared" si="8"/>
        <v>97.43</v>
      </c>
      <c r="BT6" s="22">
        <f t="shared" si="8"/>
        <v>92.27</v>
      </c>
      <c r="BU6" s="22">
        <f t="shared" si="8"/>
        <v>100.12</v>
      </c>
      <c r="BV6" s="22">
        <f t="shared" si="8"/>
        <v>98.66</v>
      </c>
      <c r="BW6" s="22">
        <f t="shared" si="8"/>
        <v>98.64</v>
      </c>
      <c r="BX6" s="22">
        <f t="shared" si="8"/>
        <v>94.78</v>
      </c>
      <c r="BY6" s="22">
        <f t="shared" si="8"/>
        <v>97.59</v>
      </c>
      <c r="BZ6" s="21" t="str">
        <f>IF(BZ7="","",IF(BZ7="-","【-】","【"&amp;SUBSTITUTE(TEXT(BZ7,"#,##0.00"),"-","△")&amp;"】"))</f>
        <v>【102.35】</v>
      </c>
      <c r="CA6" s="22">
        <f>IF(CA7="",NA(),CA7)</f>
        <v>236.55</v>
      </c>
      <c r="CB6" s="22">
        <f t="shared" ref="CB6:CJ6" si="9">IF(CB7="",NA(),CB7)</f>
        <v>228.83</v>
      </c>
      <c r="CC6" s="22">
        <f t="shared" si="9"/>
        <v>238.06</v>
      </c>
      <c r="CD6" s="22">
        <f t="shared" si="9"/>
        <v>222.55</v>
      </c>
      <c r="CE6" s="22">
        <f t="shared" si="9"/>
        <v>237.51</v>
      </c>
      <c r="CF6" s="22">
        <f t="shared" si="9"/>
        <v>174.97</v>
      </c>
      <c r="CG6" s="22">
        <f t="shared" si="9"/>
        <v>178.59</v>
      </c>
      <c r="CH6" s="22">
        <f t="shared" si="9"/>
        <v>178.92</v>
      </c>
      <c r="CI6" s="22">
        <f t="shared" si="9"/>
        <v>181.3</v>
      </c>
      <c r="CJ6" s="22">
        <f t="shared" si="9"/>
        <v>181.71</v>
      </c>
      <c r="CK6" s="21" t="str">
        <f>IF(CK7="","",IF(CK7="-","【-】","【"&amp;SUBSTITUTE(TEXT(CK7,"#,##0.00"),"-","△")&amp;"】"))</f>
        <v>【167.74】</v>
      </c>
      <c r="CL6" s="22">
        <f>IF(CL7="",NA(),CL7)</f>
        <v>50.48</v>
      </c>
      <c r="CM6" s="22">
        <f t="shared" ref="CM6:CU6" si="10">IF(CM7="",NA(),CM7)</f>
        <v>50.21</v>
      </c>
      <c r="CN6" s="22">
        <f t="shared" si="10"/>
        <v>50.73</v>
      </c>
      <c r="CO6" s="22">
        <f t="shared" si="10"/>
        <v>50.44</v>
      </c>
      <c r="CP6" s="22">
        <f t="shared" si="10"/>
        <v>51.31</v>
      </c>
      <c r="CQ6" s="22">
        <f t="shared" si="10"/>
        <v>55.63</v>
      </c>
      <c r="CR6" s="22">
        <f t="shared" si="10"/>
        <v>55.03</v>
      </c>
      <c r="CS6" s="22">
        <f t="shared" si="10"/>
        <v>55.14</v>
      </c>
      <c r="CT6" s="22">
        <f t="shared" si="10"/>
        <v>55.89</v>
      </c>
      <c r="CU6" s="22">
        <f t="shared" si="10"/>
        <v>55.72</v>
      </c>
      <c r="CV6" s="21" t="str">
        <f>IF(CV7="","",IF(CV7="-","【-】","【"&amp;SUBSTITUTE(TEXT(CV7,"#,##0.00"),"-","△")&amp;"】"))</f>
        <v>【60.29】</v>
      </c>
      <c r="CW6" s="22">
        <f>IF(CW7="",NA(),CW7)</f>
        <v>86.98</v>
      </c>
      <c r="CX6" s="22">
        <f t="shared" ref="CX6:DF6" si="11">IF(CX7="",NA(),CX7)</f>
        <v>86.75</v>
      </c>
      <c r="CY6" s="22">
        <f t="shared" si="11"/>
        <v>84.75</v>
      </c>
      <c r="CZ6" s="22">
        <f t="shared" si="11"/>
        <v>86.87</v>
      </c>
      <c r="DA6" s="22">
        <f t="shared" si="11"/>
        <v>83.28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48.82</v>
      </c>
      <c r="DI6" s="22">
        <f t="shared" ref="DI6:DQ6" si="12">IF(DI7="",NA(),DI7)</f>
        <v>49.64</v>
      </c>
      <c r="DJ6" s="22">
        <f t="shared" si="12"/>
        <v>50.47</v>
      </c>
      <c r="DK6" s="22">
        <f t="shared" si="12"/>
        <v>51.02</v>
      </c>
      <c r="DL6" s="22">
        <f t="shared" si="12"/>
        <v>51.46</v>
      </c>
      <c r="DM6" s="22">
        <f t="shared" si="12"/>
        <v>48.05</v>
      </c>
      <c r="DN6" s="22">
        <f t="shared" si="12"/>
        <v>48.87</v>
      </c>
      <c r="DO6" s="22">
        <f t="shared" si="12"/>
        <v>49.92</v>
      </c>
      <c r="DP6" s="22">
        <f t="shared" si="12"/>
        <v>50.63</v>
      </c>
      <c r="DQ6" s="22">
        <f t="shared" si="12"/>
        <v>51.29</v>
      </c>
      <c r="DR6" s="21" t="str">
        <f>IF(DR7="","",IF(DR7="-","【-】","【"&amp;SUBSTITUTE(TEXT(DR7,"#,##0.00"),"-","△")&amp;"】"))</f>
        <v>【50.88】</v>
      </c>
      <c r="DS6" s="22">
        <f>IF(DS7="",NA(),DS7)</f>
        <v>20.81</v>
      </c>
      <c r="DT6" s="22">
        <f t="shared" ref="DT6:EB6" si="13">IF(DT7="",NA(),DT7)</f>
        <v>24.25</v>
      </c>
      <c r="DU6" s="22">
        <f t="shared" si="13"/>
        <v>27.99</v>
      </c>
      <c r="DV6" s="22">
        <f t="shared" si="13"/>
        <v>29.93</v>
      </c>
      <c r="DW6" s="22">
        <f t="shared" si="13"/>
        <v>28.08</v>
      </c>
      <c r="DX6" s="22">
        <f t="shared" si="13"/>
        <v>13.39</v>
      </c>
      <c r="DY6" s="22">
        <f t="shared" si="13"/>
        <v>14.85</v>
      </c>
      <c r="DZ6" s="22">
        <f t="shared" si="13"/>
        <v>16.88</v>
      </c>
      <c r="EA6" s="22">
        <f t="shared" si="13"/>
        <v>18.28</v>
      </c>
      <c r="EB6" s="22">
        <f t="shared" si="13"/>
        <v>19.61</v>
      </c>
      <c r="EC6" s="21" t="str">
        <f>IF(EC7="","",IF(EC7="-","【-】","【"&amp;SUBSTITUTE(TEXT(EC7,"#,##0.00"),"-","△")&amp;"】"))</f>
        <v>【22.30】</v>
      </c>
      <c r="ED6" s="22">
        <f>IF(ED7="",NA(),ED7)</f>
        <v>0.98</v>
      </c>
      <c r="EE6" s="22">
        <f t="shared" ref="EE6:EM6" si="14">IF(EE7="",NA(),EE7)</f>
        <v>0.99</v>
      </c>
      <c r="EF6" s="22">
        <f t="shared" si="14"/>
        <v>1.1000000000000001</v>
      </c>
      <c r="EG6" s="22">
        <f t="shared" si="14"/>
        <v>0.86</v>
      </c>
      <c r="EH6" s="22">
        <f t="shared" si="14"/>
        <v>1.1100000000000001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162094</v>
      </c>
      <c r="D7" s="24">
        <v>46</v>
      </c>
      <c r="E7" s="24">
        <v>1</v>
      </c>
      <c r="F7" s="24">
        <v>0</v>
      </c>
      <c r="G7" s="24">
        <v>1</v>
      </c>
      <c r="H7" s="24" t="s">
        <v>93</v>
      </c>
      <c r="I7" s="24" t="s">
        <v>94</v>
      </c>
      <c r="J7" s="24" t="s">
        <v>95</v>
      </c>
      <c r="K7" s="24" t="s">
        <v>96</v>
      </c>
      <c r="L7" s="24" t="s">
        <v>97</v>
      </c>
      <c r="M7" s="24" t="s">
        <v>98</v>
      </c>
      <c r="N7" s="25" t="s">
        <v>99</v>
      </c>
      <c r="O7" s="25">
        <v>66.39</v>
      </c>
      <c r="P7" s="25">
        <v>63.87</v>
      </c>
      <c r="Q7" s="25">
        <v>3784</v>
      </c>
      <c r="R7" s="25">
        <v>28977</v>
      </c>
      <c r="S7" s="25">
        <v>134.07</v>
      </c>
      <c r="T7" s="25">
        <v>216.13</v>
      </c>
      <c r="U7" s="25">
        <v>18390</v>
      </c>
      <c r="V7" s="25">
        <v>84.15</v>
      </c>
      <c r="W7" s="25">
        <v>218.54</v>
      </c>
      <c r="X7" s="25">
        <v>116.98</v>
      </c>
      <c r="Y7" s="25">
        <v>122.28</v>
      </c>
      <c r="Z7" s="25">
        <v>112.08</v>
      </c>
      <c r="AA7" s="25">
        <v>115.17</v>
      </c>
      <c r="AB7" s="25">
        <v>109.93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209.31</v>
      </c>
      <c r="AU7" s="25">
        <v>241.16</v>
      </c>
      <c r="AV7" s="25">
        <v>248.02</v>
      </c>
      <c r="AW7" s="25">
        <v>277.58</v>
      </c>
      <c r="AX7" s="25">
        <v>251.64</v>
      </c>
      <c r="AY7" s="25">
        <v>359.47</v>
      </c>
      <c r="AZ7" s="25">
        <v>369.69</v>
      </c>
      <c r="BA7" s="25">
        <v>379.08</v>
      </c>
      <c r="BB7" s="25">
        <v>367.55</v>
      </c>
      <c r="BC7" s="25">
        <v>378.56</v>
      </c>
      <c r="BD7" s="25">
        <v>261.51</v>
      </c>
      <c r="BE7" s="25">
        <v>412.81</v>
      </c>
      <c r="BF7" s="25">
        <v>422.31</v>
      </c>
      <c r="BG7" s="25">
        <v>431.58</v>
      </c>
      <c r="BH7" s="25">
        <v>434.9</v>
      </c>
      <c r="BI7" s="25">
        <v>445.88</v>
      </c>
      <c r="BJ7" s="25">
        <v>401.79</v>
      </c>
      <c r="BK7" s="25">
        <v>402.99</v>
      </c>
      <c r="BL7" s="25">
        <v>398.98</v>
      </c>
      <c r="BM7" s="25">
        <v>418.68</v>
      </c>
      <c r="BN7" s="25">
        <v>395.68</v>
      </c>
      <c r="BO7" s="25">
        <v>265.16000000000003</v>
      </c>
      <c r="BP7" s="25">
        <v>92.33</v>
      </c>
      <c r="BQ7" s="25">
        <v>95.56</v>
      </c>
      <c r="BR7" s="25">
        <v>92.43</v>
      </c>
      <c r="BS7" s="25">
        <v>97.43</v>
      </c>
      <c r="BT7" s="25">
        <v>92.27</v>
      </c>
      <c r="BU7" s="25">
        <v>100.12</v>
      </c>
      <c r="BV7" s="25">
        <v>98.66</v>
      </c>
      <c r="BW7" s="25">
        <v>98.64</v>
      </c>
      <c r="BX7" s="25">
        <v>94.78</v>
      </c>
      <c r="BY7" s="25">
        <v>97.59</v>
      </c>
      <c r="BZ7" s="25">
        <v>102.35</v>
      </c>
      <c r="CA7" s="25">
        <v>236.55</v>
      </c>
      <c r="CB7" s="25">
        <v>228.83</v>
      </c>
      <c r="CC7" s="25">
        <v>238.06</v>
      </c>
      <c r="CD7" s="25">
        <v>222.55</v>
      </c>
      <c r="CE7" s="25">
        <v>237.51</v>
      </c>
      <c r="CF7" s="25">
        <v>174.97</v>
      </c>
      <c r="CG7" s="25">
        <v>178.59</v>
      </c>
      <c r="CH7" s="25">
        <v>178.92</v>
      </c>
      <c r="CI7" s="25">
        <v>181.3</v>
      </c>
      <c r="CJ7" s="25">
        <v>181.71</v>
      </c>
      <c r="CK7" s="25">
        <v>167.74</v>
      </c>
      <c r="CL7" s="25">
        <v>50.48</v>
      </c>
      <c r="CM7" s="25">
        <v>50.21</v>
      </c>
      <c r="CN7" s="25">
        <v>50.73</v>
      </c>
      <c r="CO7" s="25">
        <v>50.44</v>
      </c>
      <c r="CP7" s="25">
        <v>51.31</v>
      </c>
      <c r="CQ7" s="25">
        <v>55.63</v>
      </c>
      <c r="CR7" s="25">
        <v>55.03</v>
      </c>
      <c r="CS7" s="25">
        <v>55.14</v>
      </c>
      <c r="CT7" s="25">
        <v>55.89</v>
      </c>
      <c r="CU7" s="25">
        <v>55.72</v>
      </c>
      <c r="CV7" s="25">
        <v>60.29</v>
      </c>
      <c r="CW7" s="25">
        <v>86.98</v>
      </c>
      <c r="CX7" s="25">
        <v>86.75</v>
      </c>
      <c r="CY7" s="25">
        <v>84.75</v>
      </c>
      <c r="CZ7" s="25">
        <v>86.87</v>
      </c>
      <c r="DA7" s="25">
        <v>83.28</v>
      </c>
      <c r="DB7" s="25">
        <v>82.04</v>
      </c>
      <c r="DC7" s="25">
        <v>81.900000000000006</v>
      </c>
      <c r="DD7" s="25">
        <v>81.39</v>
      </c>
      <c r="DE7" s="25">
        <v>81.27</v>
      </c>
      <c r="DF7" s="25">
        <v>81.260000000000005</v>
      </c>
      <c r="DG7" s="25">
        <v>90.12</v>
      </c>
      <c r="DH7" s="25">
        <v>48.82</v>
      </c>
      <c r="DI7" s="25">
        <v>49.64</v>
      </c>
      <c r="DJ7" s="25">
        <v>50.47</v>
      </c>
      <c r="DK7" s="25">
        <v>51.02</v>
      </c>
      <c r="DL7" s="25">
        <v>51.46</v>
      </c>
      <c r="DM7" s="25">
        <v>48.05</v>
      </c>
      <c r="DN7" s="25">
        <v>48.87</v>
      </c>
      <c r="DO7" s="25">
        <v>49.92</v>
      </c>
      <c r="DP7" s="25">
        <v>50.63</v>
      </c>
      <c r="DQ7" s="25">
        <v>51.29</v>
      </c>
      <c r="DR7" s="25">
        <v>50.88</v>
      </c>
      <c r="DS7" s="25">
        <v>20.81</v>
      </c>
      <c r="DT7" s="25">
        <v>24.25</v>
      </c>
      <c r="DU7" s="25">
        <v>27.99</v>
      </c>
      <c r="DV7" s="25">
        <v>29.93</v>
      </c>
      <c r="DW7" s="25">
        <v>28.08</v>
      </c>
      <c r="DX7" s="25">
        <v>13.39</v>
      </c>
      <c r="DY7" s="25">
        <v>14.85</v>
      </c>
      <c r="DZ7" s="25">
        <v>16.88</v>
      </c>
      <c r="EA7" s="25">
        <v>18.28</v>
      </c>
      <c r="EB7" s="25">
        <v>19.61</v>
      </c>
      <c r="EC7" s="25">
        <v>22.3</v>
      </c>
      <c r="ED7" s="25">
        <v>0.98</v>
      </c>
      <c r="EE7" s="25">
        <v>0.99</v>
      </c>
      <c r="EF7" s="25">
        <v>1.1000000000000001</v>
      </c>
      <c r="EG7" s="25">
        <v>0.86</v>
      </c>
      <c r="EH7" s="25">
        <v>1.1100000000000001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加納　勝</dc:creator>
  <cp:lastModifiedBy>Administrator</cp:lastModifiedBy>
  <dcterms:created xsi:type="dcterms:W3CDTF">2023-01-11T06:11:42Z</dcterms:created>
  <dcterms:modified xsi:type="dcterms:W3CDTF">2023-01-11T06:11:42Z</dcterms:modified>
</cp:coreProperties>
</file>