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20170050上下水道業務課\002上水道財務\006統計・照会\各種照会\R4\内部照会(上水道財務)\財政課\20230110190701_Fw 【依頼】公営企業に係る経営比較分析表（令和３年度決算）の分析等について\回答）上水道\"/>
    </mc:Choice>
  </mc:AlternateContent>
  <workbookProtection workbookAlgorithmName="SHA-512" workbookHashValue="6Mhj3T/4DAMaemolW3hXZTbZDCQHYLvwnMwR68K4NY8Mq2hVMeGoBd+DUfktg+nZ3Ic0Km6J576f8Ghe1IfEgA==" workbookSaltValue="1w2OO2sc0F/3M0Dq/Tr47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<sst xmlns="http://schemas.openxmlformats.org/spreadsheetml/2006/main" count="228" uniqueCount="114">
  <si>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</si>
  <si>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</si>
  <si>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</si>
  <si>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</si>
  <si>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</si>
  <si>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</si>
  <si>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</si>
  <si>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</si>
  <si>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</si>
  <si>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</si>
  <si>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</si>
  <si>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</si>
  <si>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</si>
  <si>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</si>
  <si>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</si>
  <si>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</si>
  <si>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</si>
  <si>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</si>
  <si>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</si>
  <si>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</si>
  <si>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</si>
  <si>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</si>
  <si>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</si>
  <si>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</si>
  <si>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</si>
  <si>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</si>
  <si>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</si>
  <si>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</si>
  <si>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</si>
  <si>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</si>
  <si>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</si>
  <si>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</si>
  <si>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</si>
  <si>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</si>
  <si>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</si>
  <si>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</si>
  <si>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</si>
  <si>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</si>
  <si>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</si>
  <si>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</si>
  <si>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</si>
  <si>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</si>
  <si>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</si>
  <si>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</si>
  <si>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</si>
  <si>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</si>
  <si>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</si>
  <si>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</si>
  <si>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</si>
  <si>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</si>
  <si>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</si>
  <si>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</si>
  <si>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</si>
  <si>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</si>
  <si>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</si>
  <si>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</si>
  <si>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</si>
  <si>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</si>
  <si>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</si>
  <si>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</si>
  <si>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</si>
  <si>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</si>
  <si>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</si>
  <si>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</si>
  <si>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</si>
  <si>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</si>
  <si>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</si>
  <si>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</si>
  <si>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</si>
  <si>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</si>
  <si>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</si>
  <si>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</si>
  <si>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</si>
  <si>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</si>
  <si>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</si>
  <si>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</si>
  <si>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</si>
  <si>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</si>
  <si>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</si>
  <si>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</si>
  <si>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</si>
  <si>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</si>
  <si>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</si>
  <si>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</si>
  <si>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</si>
  <si>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</si>
  <si>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</si>
  <si>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</si>
  <si>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</si>
  <si>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</si>
  <si>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</si>
  <si>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</si>
  <si>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</si>
  <si>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射水市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</si>
  <si>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</si>
  <si>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</si>
  <si>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</si>
  <si>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</si>
  <si>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</si>
  <si>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</si>
  <si>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</si>
  <si>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</si>
  <si>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</si>
  <si>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</si>
  <si>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</si>
  <si>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</si>
  <si>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</si>
  <si>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</si>
  <si>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</si>
  <si>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</si>
  <si>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</si>
  <si>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①有形固定資産減価償却率は、全国・類似団体平均値と概ね同程度であるが、年々上昇傾向にあり、老朽化した施設の計画的な更新が必要である。
②管路経年化率は全国・類似団体平均値よりも高く、年々上昇傾向にある。法定耐用年数に捉われず、管路の老朽度を見極め、管路の長寿命化及び耐震化と併せて計画的な更新に努める。
③昨年度に引き続き、主要配水池の耐震化と大口径管路更新を重点事業としていることから、管路更新率は下降し、全国・類似団体平均値よりも低い値となった。アセットマネジメント（資産管理）の分析結果をもとに策定した建設改良計画に基づき、管路の長寿命化及び耐震化など計画的な更新に努めていく。</t>
    <rPh sb="25" eb="26">
      <t>オオム</t>
    </rPh>
    <rPh sb="153" eb="156">
      <t>サクネンド</t>
    </rPh>
    <rPh sb="157" eb="158">
      <t>ヒ</t>
    </rPh>
    <rPh sb="159" eb="160">
      <t>ツヅ</t>
    </rPh>
    <rPh sb="162" eb="164">
      <t>シュヨウ</t>
    </rPh>
    <rPh sb="164" eb="167">
      <t>ハイスイチ</t>
    </rPh>
    <rPh sb="168" eb="171">
      <t>タイシンカ</t>
    </rPh>
    <rPh sb="172" eb="175">
      <t>ダイコウケイ</t>
    </rPh>
    <rPh sb="175" eb="177">
      <t>カンロ</t>
    </rPh>
    <rPh sb="177" eb="179">
      <t>コウシン</t>
    </rPh>
    <rPh sb="180" eb="182">
      <t>ジュウテン</t>
    </rPh>
    <rPh sb="182" eb="184">
      <t>ジギョウ</t>
    </rPh>
    <rPh sb="200" eb="202">
      <t>カコウ</t>
    </rPh>
    <rPh sb="242" eb="244">
      <t>ブンセキ</t>
    </rPh>
    <rPh sb="244" eb="246">
      <t>ケッカ</t>
    </rPh>
    <rPh sb="250" eb="252">
      <t>サクテイ</t>
    </rPh>
    <rPh sb="254" eb="256">
      <t>ケンセツ</t>
    </rPh>
    <rPh sb="256" eb="258">
      <t>カイリョウ</t>
    </rPh>
    <rPh sb="258" eb="260">
      <t>ケイカク</t>
    </rPh>
    <rPh sb="261" eb="262">
      <t>モト</t>
    </rPh>
    <phoneticPr fontId="4"/>
  </si>
  <si>
    <t>経常収支比率、流動比率及び料金回収率はそれぞれ100％を超えており、概ね健全な経営状況にあるといえる。しかし、給水人口の減少及び節水機器等の普及による水需要の減少と施設の更新需要の増加により、今後の経営状況は一層厳しさを増すものと見込まれる。
令和２年度策定の経営戦略に基づき、中長期的な経営基盤の強化に向けて、官民連携や広域化等による経営改革・合理化を推進していくとともに、アセットマネジメント等の分析結果を踏まえた建設改良計画に基づき、施設及び管路の更新を実施していく。</t>
    <rPh sb="127" eb="129">
      <t>サクテイ</t>
    </rPh>
    <rPh sb="209" eb="211">
      <t>ケンセツ</t>
    </rPh>
    <rPh sb="211" eb="213">
      <t>カイリョウ</t>
    </rPh>
    <phoneticPr fontId="4"/>
  </si>
  <si>
    <t>①経常収入が経常支出を上回っており健全な状況であるが、今後、減少していく給水収益に対応可能な経営基盤の構築が必要である。
②累積欠損金は発生していない。
③流動資産の増加により流動比率は上昇したが、全国・類似団体平均を大きく下回っている。短期的な債務に対する支払能力に支障はないが、適性な資金保有額の検証を継続して行う。
④企業債残高、給水収益ともに減少したが、企業債残高対給水収益比率は上昇した。全国・類似団体平均値よりも高い値であり、今後も企業債借入額の抑制等に努める。
⑤料金回収率は100％を上回っており、費用を料金収入で賄っている。
⑥有収水量の減少により給水原価は上昇し、かつ、全国・類似団体平均を上回っている。給水原価の約1／4を占める受水費が主な原因であり、自己水源を含めた効率的な水運用が課題である。
⑦年間配水量の減少により施設利用率は低下したが、全国・類似団体平均値よりも高い値である。今後の水需要予測に基づき、適切な施設規模を検討する必要がある。
⑧全国・類似団体平均値よりも高い水準を維持しているが、今後も漏水防止対策等を進め有収率の向上に努める。</t>
    <rPh sb="1" eb="3">
      <t>ケイジョウ</t>
    </rPh>
    <rPh sb="3" eb="5">
      <t>シュウニュウ</t>
    </rPh>
    <rPh sb="6" eb="8">
      <t>ケイジョウ</t>
    </rPh>
    <rPh sb="8" eb="10">
      <t>シシュツ</t>
    </rPh>
    <rPh sb="11" eb="13">
      <t>ウワマワ</t>
    </rPh>
    <rPh sb="17" eb="19">
      <t>ケンゼン</t>
    </rPh>
    <rPh sb="20" eb="22">
      <t>ジョウキョウ</t>
    </rPh>
    <rPh sb="27" eb="29">
      <t>コンゴ</t>
    </rPh>
    <rPh sb="30" eb="32">
      <t>ゲンショウ</t>
    </rPh>
    <rPh sb="36" eb="38">
      <t>キュウスイ</t>
    </rPh>
    <rPh sb="38" eb="40">
      <t>シュウエキ</t>
    </rPh>
    <rPh sb="41" eb="43">
      <t>タイオウ</t>
    </rPh>
    <rPh sb="43" eb="45">
      <t>カノウ</t>
    </rPh>
    <rPh sb="46" eb="48">
      <t>ケイエイ</t>
    </rPh>
    <rPh sb="48" eb="50">
      <t>キバン</t>
    </rPh>
    <rPh sb="51" eb="53">
      <t>コウチク</t>
    </rPh>
    <rPh sb="54" eb="56">
      <t>ヒツヨウ</t>
    </rPh>
    <rPh sb="78" eb="82">
      <t>リュウドウシサン</t>
    </rPh>
    <rPh sb="83" eb="85">
      <t>ゾウカ</t>
    </rPh>
    <rPh sb="88" eb="90">
      <t>リュウドウ</t>
    </rPh>
    <rPh sb="90" eb="92">
      <t>ヒリツ</t>
    </rPh>
    <rPh sb="93" eb="95">
      <t>ジョウショウ</t>
    </rPh>
    <rPh sb="99" eb="101">
      <t>ゼンコク</t>
    </rPh>
    <rPh sb="102" eb="104">
      <t>ルイジ</t>
    </rPh>
    <rPh sb="104" eb="106">
      <t>ダンタイ</t>
    </rPh>
    <rPh sb="106" eb="108">
      <t>ヘイキン</t>
    </rPh>
    <rPh sb="109" eb="110">
      <t>オオ</t>
    </rPh>
    <rPh sb="112" eb="114">
      <t>シタマワ</t>
    </rPh>
    <rPh sb="141" eb="143">
      <t>テキセイ</t>
    </rPh>
    <rPh sb="144" eb="146">
      <t>シキン</t>
    </rPh>
    <rPh sb="146" eb="148">
      <t>ホユウ</t>
    </rPh>
    <rPh sb="148" eb="149">
      <t>ガク</t>
    </rPh>
    <rPh sb="150" eb="152">
      <t>ケンショウ</t>
    </rPh>
    <rPh sb="153" eb="155">
      <t>ケイゾク</t>
    </rPh>
    <rPh sb="157" eb="158">
      <t>オコナ</t>
    </rPh>
    <rPh sb="162" eb="167">
      <t>キギョウサイザンダカ</t>
    </rPh>
    <rPh sb="168" eb="172">
      <t>キュウスイシュウエキ</t>
    </rPh>
    <rPh sb="191" eb="193">
      <t>ブンセキ</t>
    </rPh>
    <rPh sb="194" eb="196">
      <t>ジョウショウ</t>
    </rPh>
    <rPh sb="273" eb="277">
      <t>ユウシュウスイリョウ</t>
    </rPh>
    <rPh sb="278" eb="280">
      <t>ゲンショウ</t>
    </rPh>
    <rPh sb="288" eb="290">
      <t>ジョウショウ</t>
    </rPh>
    <rPh sb="295" eb="297">
      <t>ゼンコク</t>
    </rPh>
    <rPh sb="298" eb="300">
      <t>ルイジ</t>
    </rPh>
    <rPh sb="300" eb="302">
      <t>ダンタイ</t>
    </rPh>
    <rPh sb="302" eb="304">
      <t>ヘイキン</t>
    </rPh>
    <rPh sb="312" eb="314">
      <t>キュウスイ</t>
    </rPh>
    <rPh sb="314" eb="316">
      <t>ゲンカ</t>
    </rPh>
    <rPh sb="317" eb="318">
      <t>ヤク</t>
    </rPh>
    <rPh sb="322" eb="323">
      <t>シ</t>
    </rPh>
    <rPh sb="325" eb="327">
      <t>ジュスイ</t>
    </rPh>
    <rPh sb="327" eb="328">
      <t>ヒ</t>
    </rPh>
    <rPh sb="329" eb="330">
      <t>オモ</t>
    </rPh>
    <rPh sb="331" eb="333">
      <t>ゲンイン</t>
    </rPh>
    <rPh sb="337" eb="339">
      <t>ジコ</t>
    </rPh>
    <rPh sb="339" eb="341">
      <t>スイゲン</t>
    </rPh>
    <rPh sb="342" eb="343">
      <t>フク</t>
    </rPh>
    <rPh sb="345" eb="347">
      <t>コウリツ</t>
    </rPh>
    <rPh sb="347" eb="348">
      <t>テキ</t>
    </rPh>
    <rPh sb="349" eb="350">
      <t>ミズ</t>
    </rPh>
    <rPh sb="350" eb="352">
      <t>ウンヨウ</t>
    </rPh>
    <rPh sb="353" eb="355">
      <t>カダイ</t>
    </rPh>
    <rPh sb="367" eb="369">
      <t>ゲンショウ</t>
    </rPh>
    <rPh sb="378" eb="380">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</si>
</sst>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1.04</c:v>
                </c:pt>
                <c:pt idx="1">
                  <c:v>0.75</c:v>
                </c:pt>
                <c:pt idx="2">
                  <c:v>0.49</c:v>
                </c:pt>
                <c:pt idx="3">
                  <c:v>0.46</c:v>
                </c:pt>
                <c:pt idx="4">
                  <c:v>0.4</c:v>
                </c:pt>
              </c:numCache>
            </c:numRef>
          </c:val>
          <c:extLst>
            <c:ext xmlns:c16="http://schemas.microsoft.com/office/drawing/2014/chart" uri="{C3380CC4-5D6E-409C-BE32-E72D297353CC}">
              <c16:uniqueId val="{00000000-D4F1-45AD-9F14-06F41336635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D4F1-45AD-9F14-06F41336635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65.959999999999994</c:v>
                </c:pt>
                <c:pt idx="1">
                  <c:v>64.069999999999993</c:v>
                </c:pt>
                <c:pt idx="2">
                  <c:v>63.49</c:v>
                </c:pt>
                <c:pt idx="3">
                  <c:v>64.510000000000005</c:v>
                </c:pt>
                <c:pt idx="4">
                  <c:v>63.18</c:v>
                </c:pt>
              </c:numCache>
            </c:numRef>
          </c:val>
          <c:extLst>
            <c:ext xmlns:c16="http://schemas.microsoft.com/office/drawing/2014/chart" uri="{C3380CC4-5D6E-409C-BE32-E72D297353CC}">
              <c16:uniqueId val="{00000000-28D6-47BA-A313-6BF30C6B504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28D6-47BA-A313-6BF30C6B504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92.82</c:v>
                </c:pt>
                <c:pt idx="1">
                  <c:v>94.13</c:v>
                </c:pt>
                <c:pt idx="2">
                  <c:v>93.53</c:v>
                </c:pt>
                <c:pt idx="3">
                  <c:v>93.95</c:v>
                </c:pt>
                <c:pt idx="4">
                  <c:v>94.49</c:v>
                </c:pt>
              </c:numCache>
            </c:numRef>
          </c:val>
          <c:extLst>
            <c:ext xmlns:c16="http://schemas.microsoft.com/office/drawing/2014/chart" uri="{C3380CC4-5D6E-409C-BE32-E72D297353CC}">
              <c16:uniqueId val="{00000000-871A-4D24-97E1-7BA291AEFA2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871A-4D24-97E1-7BA291AEFA2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112.07</c:v>
                </c:pt>
                <c:pt idx="1">
                  <c:v>115.27</c:v>
                </c:pt>
                <c:pt idx="2">
                  <c:v>114.7</c:v>
                </c:pt>
                <c:pt idx="3">
                  <c:v>114.63</c:v>
                </c:pt>
                <c:pt idx="4">
                  <c:v>114.49</c:v>
                </c:pt>
              </c:numCache>
            </c:numRef>
          </c:val>
          <c:extLst>
            <c:ext xmlns:c16="http://schemas.microsoft.com/office/drawing/2014/chart" uri="{C3380CC4-5D6E-409C-BE32-E72D297353CC}">
              <c16:uniqueId val="{00000000-E301-4C0B-873D-0BF2AFF385C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E301-4C0B-873D-0BF2AFF385C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47.58</c:v>
                </c:pt>
                <c:pt idx="1">
                  <c:v>48.21</c:v>
                </c:pt>
                <c:pt idx="2">
                  <c:v>49</c:v>
                </c:pt>
                <c:pt idx="3">
                  <c:v>49.58</c:v>
                </c:pt>
                <c:pt idx="4">
                  <c:v>50.29</c:v>
                </c:pt>
              </c:numCache>
            </c:numRef>
          </c:val>
          <c:extLst>
            <c:ext xmlns:c16="http://schemas.microsoft.com/office/drawing/2014/chart" uri="{C3380CC4-5D6E-409C-BE32-E72D297353CC}">
              <c16:uniqueId val="{00000000-CE3F-4851-ABE6-181BAAF0E35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CE3F-4851-ABE6-181BAAF0E35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20.57</c:v>
                </c:pt>
                <c:pt idx="1">
                  <c:v>22.57</c:v>
                </c:pt>
                <c:pt idx="2">
                  <c:v>23.17</c:v>
                </c:pt>
                <c:pt idx="3">
                  <c:v>24.61</c:v>
                </c:pt>
                <c:pt idx="4">
                  <c:v>26</c:v>
                </c:pt>
              </c:numCache>
            </c:numRef>
          </c:val>
          <c:extLst>
            <c:ext xmlns:c16="http://schemas.microsoft.com/office/drawing/2014/chart" uri="{C3380CC4-5D6E-409C-BE32-E72D297353CC}">
              <c16:uniqueId val="{00000000-1E0C-4C9B-A071-676B574E5DC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1E0C-4C9B-A071-676B574E5DC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DC-48AC-93A1-19FC7E7C98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6EDC-48AC-93A1-19FC7E7C98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162.96</c:v>
                </c:pt>
                <c:pt idx="1">
                  <c:v>169.24</c:v>
                </c:pt>
                <c:pt idx="2">
                  <c:v>187.74</c:v>
                </c:pt>
                <c:pt idx="3">
                  <c:v>199.9</c:v>
                </c:pt>
                <c:pt idx="4">
                  <c:v>203.03</c:v>
                </c:pt>
              </c:numCache>
            </c:numRef>
          </c:val>
          <c:extLst>
            <c:ext xmlns:c16="http://schemas.microsoft.com/office/drawing/2014/chart" uri="{C3380CC4-5D6E-409C-BE32-E72D297353CC}">
              <c16:uniqueId val="{00000000-F267-4631-A370-05C0E26748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F267-4631-A370-05C0E26748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413.97</c:v>
                </c:pt>
                <c:pt idx="1">
                  <c:v>419.57</c:v>
                </c:pt>
                <c:pt idx="2">
                  <c:v>419.79</c:v>
                </c:pt>
                <c:pt idx="3">
                  <c:v>413.75</c:v>
                </c:pt>
                <c:pt idx="4">
                  <c:v>418.51</c:v>
                </c:pt>
              </c:numCache>
            </c:numRef>
          </c:val>
          <c:extLst>
            <c:ext xmlns:c16="http://schemas.microsoft.com/office/drawing/2014/chart" uri="{C3380CC4-5D6E-409C-BE32-E72D297353CC}">
              <c16:uniqueId val="{00000000-C2EE-4159-AA08-1C68830B17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C2EE-4159-AA08-1C68830B17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106.33</c:v>
                </c:pt>
                <c:pt idx="1">
                  <c:v>107.71</c:v>
                </c:pt>
                <c:pt idx="2">
                  <c:v>107.96</c:v>
                </c:pt>
                <c:pt idx="3">
                  <c:v>108.48</c:v>
                </c:pt>
                <c:pt idx="4">
                  <c:v>107.46</c:v>
                </c:pt>
              </c:numCache>
            </c:numRef>
          </c:val>
          <c:extLst>
            <c:ext xmlns:c16="http://schemas.microsoft.com/office/drawing/2014/chart" uri="{C3380CC4-5D6E-409C-BE32-E72D297353CC}">
              <c16:uniqueId val="{00000000-6ED4-42BD-A06B-9CB097F894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6ED4-42BD-A06B-9CB097F894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175.96</c:v>
                </c:pt>
                <c:pt idx="1">
                  <c:v>173.93</c:v>
                </c:pt>
                <c:pt idx="2">
                  <c:v>173.63</c:v>
                </c:pt>
                <c:pt idx="3">
                  <c:v>171.79</c:v>
                </c:pt>
                <c:pt idx="4">
                  <c:v>173.25</c:v>
                </c:pt>
              </c:numCache>
            </c:numRef>
          </c:val>
          <c:extLst>
            <c:ext xmlns:c16="http://schemas.microsoft.com/office/drawing/2014/chart" uri="{C3380CC4-5D6E-409C-BE32-E72D297353CC}">
              <c16:uniqueId val="{00000000-5051-486F-AD14-BFFEC500AF4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5051-486F-AD14-BFFEC500AF4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富山県　射水市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91780</v>
      </c>
      <c r="AM8" s="45"/>
      <c r="AN8" s="45"/>
      <c r="AO8" s="45"/>
      <c r="AP8" s="45"/>
      <c r="AQ8" s="45"/>
      <c r="AR8" s="45"/>
      <c r="AS8" s="45"/>
      <c r="AT8" s="46">
        <f>データ!$S$6</f>
        <v>109.44</v>
      </c>
      <c r="AU8" s="47"/>
      <c r="AV8" s="47"/>
      <c r="AW8" s="47"/>
      <c r="AX8" s="47"/>
      <c r="AY8" s="47"/>
      <c r="AZ8" s="47"/>
      <c r="BA8" s="47"/>
      <c r="BB8" s="48">
        <f>データ!$T$6</f>
        <v>838.63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59.94</v>
      </c>
      <c r="J10" s="47"/>
      <c r="K10" s="47"/>
      <c r="L10" s="47"/>
      <c r="M10" s="47"/>
      <c r="N10" s="47"/>
      <c r="O10" s="81"/>
      <c r="P10" s="48">
        <f>データ!$P$6</f>
        <v>99.21</v>
      </c>
      <c r="Q10" s="48"/>
      <c r="R10" s="48"/>
      <c r="S10" s="48"/>
      <c r="T10" s="48"/>
      <c r="U10" s="48"/>
      <c r="V10" s="48"/>
      <c r="W10" s="45">
        <f>データ!$Q$6</f>
        <v>3410</v>
      </c>
      <c r="X10" s="45"/>
      <c r="Y10" s="45"/>
      <c r="Z10" s="45"/>
      <c r="AA10" s="45"/>
      <c r="AB10" s="45"/>
      <c r="AC10" s="45"/>
      <c r="AD10" s="2"/>
      <c r="AE10" s="2"/>
      <c r="AF10" s="2"/>
      <c r="AG10" s="2"/>
      <c r="AH10" s="2"/>
      <c r="AI10" s="2"/>
      <c r="AJ10" s="2"/>
      <c r="AK10" s="2"/>
      <c r="AL10" s="45">
        <f>データ!$U$6</f>
        <v>90737</v>
      </c>
      <c r="AM10" s="45"/>
      <c r="AN10" s="45"/>
      <c r="AO10" s="45"/>
      <c r="AP10" s="45"/>
      <c r="AQ10" s="45"/>
      <c r="AR10" s="45"/>
      <c r="AS10" s="45"/>
      <c r="AT10" s="46">
        <f>データ!$V$6</f>
        <v>109.44</v>
      </c>
      <c r="AU10" s="47"/>
      <c r="AV10" s="47"/>
      <c r="AW10" s="47"/>
      <c r="AX10" s="47"/>
      <c r="AY10" s="47"/>
      <c r="AZ10" s="47"/>
      <c r="BA10" s="47"/>
      <c r="BB10" s="48">
        <f>データ!$W$6</f>
        <v>829.1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owv3GbYduhZ+111Zf+foH/31jTq8W/Tikhw/KQURk91N1IBjIOjjsmqTAdbRWA1+OhBrI3mMeqBJhTRIMz6eg==" saltValue="Pw18b150lXYp9WwNMqEcF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162116</v>
      </c>
      <c r="D6" s="20">
        <f t="shared" si="3"/>
        <v>46</v>
      </c>
      <c r="E6" s="20">
        <f t="shared" si="3"/>
        <v>1</v>
      </c>
      <c r="F6" s="20">
        <f t="shared" si="3"/>
        <v>0</v>
      </c>
      <c r="G6" s="20">
        <f t="shared" si="3"/>
        <v>1</v>
      </c>
      <c r="H6" s="20" t="str">
        <f t="shared" si="3"/>
        <v>富山県　射水市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59.94</v>
      </c>
      <c r="P6" s="21">
        <f t="shared" si="3"/>
        <v>99.21</v>
      </c>
      <c r="Q6" s="21">
        <f t="shared" si="3"/>
        <v>3410</v>
      </c>
      <c r="R6" s="21">
        <f t="shared" si="3"/>
        <v>91780</v>
      </c>
      <c r="S6" s="21">
        <f t="shared" si="3"/>
        <v>109.44</v>
      </c>
      <c r="T6" s="21">
        <f t="shared" si="3"/>
        <v>838.63</v>
      </c>
      <c r="U6" s="21">
        <f t="shared" si="3"/>
        <v>90737</v>
      </c>
      <c r="V6" s="21">
        <f t="shared" si="3"/>
        <v>109.44</v>
      </c>
      <c r="W6" s="21">
        <f t="shared" si="3"/>
        <v>829.1</v>
      </c>
      <c r="X6" s="22">
        <f>IF(X7="",NA(),X7)</f>
        <v>112.07</v>
      </c>
      <c r="Y6" s="22">
        <f t="shared" ref="Y6:AG6" si="4">IF(Y7="",NA(),Y7)</f>
        <v>115.27</v>
      </c>
      <c r="Z6" s="22">
        <f t="shared" si="4"/>
        <v>114.7</v>
      </c>
      <c r="AA6" s="22">
        <f t="shared" si="4"/>
        <v>114.63</v>
      </c>
      <c r="AB6" s="22">
        <f t="shared" si="4"/>
        <v>114.49</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162.96</v>
      </c>
      <c r="AU6" s="22">
        <f t="shared" ref="AU6:BC6" si="6">IF(AU7="",NA(),AU7)</f>
        <v>169.24</v>
      </c>
      <c r="AV6" s="22">
        <f t="shared" si="6"/>
        <v>187.74</v>
      </c>
      <c r="AW6" s="22">
        <f t="shared" si="6"/>
        <v>199.9</v>
      </c>
      <c r="AX6" s="22">
        <f t="shared" si="6"/>
        <v>203.03</v>
      </c>
      <c r="AY6" s="22">
        <f t="shared" si="6"/>
        <v>355.5</v>
      </c>
      <c r="AZ6" s="22">
        <f t="shared" si="6"/>
        <v>349.83</v>
      </c>
      <c r="BA6" s="22">
        <f t="shared" si="6"/>
        <v>360.86</v>
      </c>
      <c r="BB6" s="22">
        <f t="shared" si="6"/>
        <v>350.79</v>
      </c>
      <c r="BC6" s="22">
        <f t="shared" si="6"/>
        <v>354.57</v>
      </c>
      <c r="BD6" s="21" t="str">
        <f>IF(BD7="","",IF(BD7="-","【-】","【"&amp;SUBSTITUTE(TEXT(BD7,"#,##0.00"),"-","△")&amp;"】"))</f>
        <v>【261.51】</v>
      </c>
      <c r="BE6" s="22">
        <f>IF(BE7="",NA(),BE7)</f>
        <v>413.97</v>
      </c>
      <c r="BF6" s="22">
        <f t="shared" ref="BF6:BN6" si="7">IF(BF7="",NA(),BF7)</f>
        <v>419.57</v>
      </c>
      <c r="BG6" s="22">
        <f t="shared" si="7"/>
        <v>419.79</v>
      </c>
      <c r="BH6" s="22">
        <f t="shared" si="7"/>
        <v>413.75</v>
      </c>
      <c r="BI6" s="22">
        <f t="shared" si="7"/>
        <v>418.51</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106.33</v>
      </c>
      <c r="BQ6" s="22">
        <f t="shared" ref="BQ6:BY6" si="8">IF(BQ7="",NA(),BQ7)</f>
        <v>107.71</v>
      </c>
      <c r="BR6" s="22">
        <f t="shared" si="8"/>
        <v>107.96</v>
      </c>
      <c r="BS6" s="22">
        <f t="shared" si="8"/>
        <v>108.48</v>
      </c>
      <c r="BT6" s="22">
        <f t="shared" si="8"/>
        <v>107.46</v>
      </c>
      <c r="BU6" s="22">
        <f t="shared" si="8"/>
        <v>104.57</v>
      </c>
      <c r="BV6" s="22">
        <f t="shared" si="8"/>
        <v>103.54</v>
      </c>
      <c r="BW6" s="22">
        <f t="shared" si="8"/>
        <v>103.32</v>
      </c>
      <c r="BX6" s="22">
        <f t="shared" si="8"/>
        <v>100.85</v>
      </c>
      <c r="BY6" s="22">
        <f t="shared" si="8"/>
        <v>103.79</v>
      </c>
      <c r="BZ6" s="21" t="str">
        <f>IF(BZ7="","",IF(BZ7="-","【-】","【"&amp;SUBSTITUTE(TEXT(BZ7,"#,##0.00"),"-","△")&amp;"】"))</f>
        <v>【102.35】</v>
      </c>
      <c r="CA6" s="22">
        <f>IF(CA7="",NA(),CA7)</f>
        <v>175.96</v>
      </c>
      <c r="CB6" s="22">
        <f t="shared" ref="CB6:CJ6" si="9">IF(CB7="",NA(),CB7)</f>
        <v>173.93</v>
      </c>
      <c r="CC6" s="22">
        <f t="shared" si="9"/>
        <v>173.63</v>
      </c>
      <c r="CD6" s="22">
        <f t="shared" si="9"/>
        <v>171.79</v>
      </c>
      <c r="CE6" s="22">
        <f t="shared" si="9"/>
        <v>173.25</v>
      </c>
      <c r="CF6" s="22">
        <f t="shared" si="9"/>
        <v>165.47</v>
      </c>
      <c r="CG6" s="22">
        <f t="shared" si="9"/>
        <v>167.46</v>
      </c>
      <c r="CH6" s="22">
        <f t="shared" si="9"/>
        <v>168.56</v>
      </c>
      <c r="CI6" s="22">
        <f t="shared" si="9"/>
        <v>167.1</v>
      </c>
      <c r="CJ6" s="22">
        <f t="shared" si="9"/>
        <v>167.86</v>
      </c>
      <c r="CK6" s="21" t="str">
        <f>IF(CK7="","",IF(CK7="-","【-】","【"&amp;SUBSTITUTE(TEXT(CK7,"#,##0.00"),"-","△")&amp;"】"))</f>
        <v>【167.74】</v>
      </c>
      <c r="CL6" s="22">
        <f>IF(CL7="",NA(),CL7)</f>
        <v>65.959999999999994</v>
      </c>
      <c r="CM6" s="22">
        <f t="shared" ref="CM6:CU6" si="10">IF(CM7="",NA(),CM7)</f>
        <v>64.069999999999993</v>
      </c>
      <c r="CN6" s="22">
        <f t="shared" si="10"/>
        <v>63.49</v>
      </c>
      <c r="CO6" s="22">
        <f t="shared" si="10"/>
        <v>64.510000000000005</v>
      </c>
      <c r="CP6" s="22">
        <f t="shared" si="10"/>
        <v>63.18</v>
      </c>
      <c r="CQ6" s="22">
        <f t="shared" si="10"/>
        <v>59.74</v>
      </c>
      <c r="CR6" s="22">
        <f t="shared" si="10"/>
        <v>59.46</v>
      </c>
      <c r="CS6" s="22">
        <f t="shared" si="10"/>
        <v>59.51</v>
      </c>
      <c r="CT6" s="22">
        <f t="shared" si="10"/>
        <v>59.91</v>
      </c>
      <c r="CU6" s="22">
        <f t="shared" si="10"/>
        <v>59.4</v>
      </c>
      <c r="CV6" s="21" t="str">
        <f>IF(CV7="","",IF(CV7="-","【-】","【"&amp;SUBSTITUTE(TEXT(CV7,"#,##0.00"),"-","△")&amp;"】"))</f>
        <v>【60.29】</v>
      </c>
      <c r="CW6" s="22">
        <f>IF(CW7="",NA(),CW7)</f>
        <v>92.82</v>
      </c>
      <c r="CX6" s="22">
        <f t="shared" ref="CX6:DF6" si="11">IF(CX7="",NA(),CX7)</f>
        <v>94.13</v>
      </c>
      <c r="CY6" s="22">
        <f t="shared" si="11"/>
        <v>93.53</v>
      </c>
      <c r="CZ6" s="22">
        <f t="shared" si="11"/>
        <v>93.95</v>
      </c>
      <c r="DA6" s="22">
        <f t="shared" si="11"/>
        <v>94.49</v>
      </c>
      <c r="DB6" s="22">
        <f t="shared" si="11"/>
        <v>87.28</v>
      </c>
      <c r="DC6" s="22">
        <f t="shared" si="11"/>
        <v>87.41</v>
      </c>
      <c r="DD6" s="22">
        <f t="shared" si="11"/>
        <v>87.08</v>
      </c>
      <c r="DE6" s="22">
        <f t="shared" si="11"/>
        <v>87.26</v>
      </c>
      <c r="DF6" s="22">
        <f t="shared" si="11"/>
        <v>87.57</v>
      </c>
      <c r="DG6" s="21" t="str">
        <f>IF(DG7="","",IF(DG7="-","【-】","【"&amp;SUBSTITUTE(TEXT(DG7,"#,##0.00"),"-","△")&amp;"】"))</f>
        <v>【90.12】</v>
      </c>
      <c r="DH6" s="22">
        <f>IF(DH7="",NA(),DH7)</f>
        <v>47.58</v>
      </c>
      <c r="DI6" s="22">
        <f t="shared" ref="DI6:DQ6" si="12">IF(DI7="",NA(),DI7)</f>
        <v>48.21</v>
      </c>
      <c r="DJ6" s="22">
        <f t="shared" si="12"/>
        <v>49</v>
      </c>
      <c r="DK6" s="22">
        <f t="shared" si="12"/>
        <v>49.58</v>
      </c>
      <c r="DL6" s="22">
        <f t="shared" si="12"/>
        <v>50.29</v>
      </c>
      <c r="DM6" s="22">
        <f t="shared" si="12"/>
        <v>46.94</v>
      </c>
      <c r="DN6" s="22">
        <f t="shared" si="12"/>
        <v>47.62</v>
      </c>
      <c r="DO6" s="22">
        <f t="shared" si="12"/>
        <v>48.55</v>
      </c>
      <c r="DP6" s="22">
        <f t="shared" si="12"/>
        <v>49.2</v>
      </c>
      <c r="DQ6" s="22">
        <f t="shared" si="12"/>
        <v>50.01</v>
      </c>
      <c r="DR6" s="21" t="str">
        <f>IF(DR7="","",IF(DR7="-","【-】","【"&amp;SUBSTITUTE(TEXT(DR7,"#,##0.00"),"-","△")&amp;"】"))</f>
        <v>【50.88】</v>
      </c>
      <c r="DS6" s="22">
        <f>IF(DS7="",NA(),DS7)</f>
        <v>20.57</v>
      </c>
      <c r="DT6" s="22">
        <f t="shared" ref="DT6:EB6" si="13">IF(DT7="",NA(),DT7)</f>
        <v>22.57</v>
      </c>
      <c r="DU6" s="22">
        <f t="shared" si="13"/>
        <v>23.17</v>
      </c>
      <c r="DV6" s="22">
        <f t="shared" si="13"/>
        <v>24.61</v>
      </c>
      <c r="DW6" s="22">
        <f t="shared" si="13"/>
        <v>26</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1.04</v>
      </c>
      <c r="EE6" s="22">
        <f t="shared" ref="EE6:EM6" si="14">IF(EE7="",NA(),EE7)</f>
        <v>0.75</v>
      </c>
      <c r="EF6" s="22">
        <f t="shared" si="14"/>
        <v>0.49</v>
      </c>
      <c r="EG6" s="22">
        <f t="shared" si="14"/>
        <v>0.46</v>
      </c>
      <c r="EH6" s="22">
        <f t="shared" si="14"/>
        <v>0.4</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162116</v>
      </c>
      <c r="D7" s="24">
        <v>46</v>
      </c>
      <c r="E7" s="24">
        <v>1</v>
      </c>
      <c r="F7" s="24">
        <v>0</v>
      </c>
      <c r="G7" s="24">
        <v>1</v>
      </c>
      <c r="H7" s="24" t="s">
        <v>93</v>
      </c>
      <c r="I7" s="24" t="s">
        <v>94</v>
      </c>
      <c r="J7" s="24" t="s">
        <v>95</v>
      </c>
      <c r="K7" s="24" t="s">
        <v>96</v>
      </c>
      <c r="L7" s="24" t="s">
        <v>97</v>
      </c>
      <c r="M7" s="24" t="s">
        <v>98</v>
      </c>
      <c r="N7" s="25" t="s">
        <v>99</v>
      </c>
      <c r="O7" s="25">
        <v>59.94</v>
      </c>
      <c r="P7" s="25">
        <v>99.21</v>
      </c>
      <c r="Q7" s="25">
        <v>3410</v>
      </c>
      <c r="R7" s="25">
        <v>91780</v>
      </c>
      <c r="S7" s="25">
        <v>109.44</v>
      </c>
      <c r="T7" s="25">
        <v>838.63</v>
      </c>
      <c r="U7" s="25">
        <v>90737</v>
      </c>
      <c r="V7" s="25">
        <v>109.44</v>
      </c>
      <c r="W7" s="25">
        <v>829.1</v>
      </c>
      <c r="X7" s="25">
        <v>112.07</v>
      </c>
      <c r="Y7" s="25">
        <v>115.27</v>
      </c>
      <c r="Z7" s="25">
        <v>114.7</v>
      </c>
      <c r="AA7" s="25">
        <v>114.63</v>
      </c>
      <c r="AB7" s="25">
        <v>114.49</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162.96</v>
      </c>
      <c r="AU7" s="25">
        <v>169.24</v>
      </c>
      <c r="AV7" s="25">
        <v>187.74</v>
      </c>
      <c r="AW7" s="25">
        <v>199.9</v>
      </c>
      <c r="AX7" s="25">
        <v>203.03</v>
      </c>
      <c r="AY7" s="25">
        <v>355.5</v>
      </c>
      <c r="AZ7" s="25">
        <v>349.83</v>
      </c>
      <c r="BA7" s="25">
        <v>360.86</v>
      </c>
      <c r="BB7" s="25">
        <v>350.79</v>
      </c>
      <c r="BC7" s="25">
        <v>354.57</v>
      </c>
      <c r="BD7" s="25">
        <v>261.51</v>
      </c>
      <c r="BE7" s="25">
        <v>413.97</v>
      </c>
      <c r="BF7" s="25">
        <v>419.57</v>
      </c>
      <c r="BG7" s="25">
        <v>419.79</v>
      </c>
      <c r="BH7" s="25">
        <v>413.75</v>
      </c>
      <c r="BI7" s="25">
        <v>418.51</v>
      </c>
      <c r="BJ7" s="25">
        <v>312.58</v>
      </c>
      <c r="BK7" s="25">
        <v>314.87</v>
      </c>
      <c r="BL7" s="25">
        <v>309.27999999999997</v>
      </c>
      <c r="BM7" s="25">
        <v>322.92</v>
      </c>
      <c r="BN7" s="25">
        <v>303.45999999999998</v>
      </c>
      <c r="BO7" s="25">
        <v>265.16000000000003</v>
      </c>
      <c r="BP7" s="25">
        <v>106.33</v>
      </c>
      <c r="BQ7" s="25">
        <v>107.71</v>
      </c>
      <c r="BR7" s="25">
        <v>107.96</v>
      </c>
      <c r="BS7" s="25">
        <v>108.48</v>
      </c>
      <c r="BT7" s="25">
        <v>107.46</v>
      </c>
      <c r="BU7" s="25">
        <v>104.57</v>
      </c>
      <c r="BV7" s="25">
        <v>103.54</v>
      </c>
      <c r="BW7" s="25">
        <v>103.32</v>
      </c>
      <c r="BX7" s="25">
        <v>100.85</v>
      </c>
      <c r="BY7" s="25">
        <v>103.79</v>
      </c>
      <c r="BZ7" s="25">
        <v>102.35</v>
      </c>
      <c r="CA7" s="25">
        <v>175.96</v>
      </c>
      <c r="CB7" s="25">
        <v>173.93</v>
      </c>
      <c r="CC7" s="25">
        <v>173.63</v>
      </c>
      <c r="CD7" s="25">
        <v>171.79</v>
      </c>
      <c r="CE7" s="25">
        <v>173.25</v>
      </c>
      <c r="CF7" s="25">
        <v>165.47</v>
      </c>
      <c r="CG7" s="25">
        <v>167.46</v>
      </c>
      <c r="CH7" s="25">
        <v>168.56</v>
      </c>
      <c r="CI7" s="25">
        <v>167.1</v>
      </c>
      <c r="CJ7" s="25">
        <v>167.86</v>
      </c>
      <c r="CK7" s="25">
        <v>167.74</v>
      </c>
      <c r="CL7" s="25">
        <v>65.959999999999994</v>
      </c>
      <c r="CM7" s="25">
        <v>64.069999999999993</v>
      </c>
      <c r="CN7" s="25">
        <v>63.49</v>
      </c>
      <c r="CO7" s="25">
        <v>64.510000000000005</v>
      </c>
      <c r="CP7" s="25">
        <v>63.18</v>
      </c>
      <c r="CQ7" s="25">
        <v>59.74</v>
      </c>
      <c r="CR7" s="25">
        <v>59.46</v>
      </c>
      <c r="CS7" s="25">
        <v>59.51</v>
      </c>
      <c r="CT7" s="25">
        <v>59.91</v>
      </c>
      <c r="CU7" s="25">
        <v>59.4</v>
      </c>
      <c r="CV7" s="25">
        <v>60.29</v>
      </c>
      <c r="CW7" s="25">
        <v>92.82</v>
      </c>
      <c r="CX7" s="25">
        <v>94.13</v>
      </c>
      <c r="CY7" s="25">
        <v>93.53</v>
      </c>
      <c r="CZ7" s="25">
        <v>93.95</v>
      </c>
      <c r="DA7" s="25">
        <v>94.49</v>
      </c>
      <c r="DB7" s="25">
        <v>87.28</v>
      </c>
      <c r="DC7" s="25">
        <v>87.41</v>
      </c>
      <c r="DD7" s="25">
        <v>87.08</v>
      </c>
      <c r="DE7" s="25">
        <v>87.26</v>
      </c>
      <c r="DF7" s="25">
        <v>87.57</v>
      </c>
      <c r="DG7" s="25">
        <v>90.12</v>
      </c>
      <c r="DH7" s="25">
        <v>47.58</v>
      </c>
      <c r="DI7" s="25">
        <v>48.21</v>
      </c>
      <c r="DJ7" s="25">
        <v>49</v>
      </c>
      <c r="DK7" s="25">
        <v>49.58</v>
      </c>
      <c r="DL7" s="25">
        <v>50.29</v>
      </c>
      <c r="DM7" s="25">
        <v>46.94</v>
      </c>
      <c r="DN7" s="25">
        <v>47.62</v>
      </c>
      <c r="DO7" s="25">
        <v>48.55</v>
      </c>
      <c r="DP7" s="25">
        <v>49.2</v>
      </c>
      <c r="DQ7" s="25">
        <v>50.01</v>
      </c>
      <c r="DR7" s="25">
        <v>50.88</v>
      </c>
      <c r="DS7" s="25">
        <v>20.57</v>
      </c>
      <c r="DT7" s="25">
        <v>22.57</v>
      </c>
      <c r="DU7" s="25">
        <v>23.17</v>
      </c>
      <c r="DV7" s="25">
        <v>24.61</v>
      </c>
      <c r="DW7" s="25">
        <v>26</v>
      </c>
      <c r="DX7" s="25">
        <v>14.48</v>
      </c>
      <c r="DY7" s="25">
        <v>16.27</v>
      </c>
      <c r="DZ7" s="25">
        <v>17.11</v>
      </c>
      <c r="EA7" s="25">
        <v>18.329999999999998</v>
      </c>
      <c r="EB7" s="25">
        <v>20.27</v>
      </c>
      <c r="EC7" s="25">
        <v>22.3</v>
      </c>
      <c r="ED7" s="25">
        <v>1.04</v>
      </c>
      <c r="EE7" s="25">
        <v>0.75</v>
      </c>
      <c r="EF7" s="25">
        <v>0.49</v>
      </c>
      <c r="EG7" s="25">
        <v>0.46</v>
      </c>
      <c r="EH7" s="25">
        <v>0.4</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明石 吉史</cp:lastModifiedBy>
  <cp:lastPrinted>2023-01-12T06:37:48Z</cp:lastPrinted>
  <dcterms:modified xsi:type="dcterms:W3CDTF">2023-01-12T07:42:15Z</dcterms:modified>
</cp:coreProperties>
</file>