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1舟橋村\簡易水道\"/>
    </mc:Choice>
  </mc:AlternateContent>
  <xr:revisionPtr revIDLastSave="0" documentId="13_ncr:1_{5FFBE56D-8937-4D11-8548-355D8CD75629}" xr6:coauthVersionLast="36" xr6:coauthVersionMax="36" xr10:uidLastSave="{00000000-0000-0000-0000-000000000000}"/>
  <workbookProtection workbookAlgorithmName="SHA-512" workbookHashValue="ePf1XNNYhLKD03ngOJ2Bh2FQgQhuzUSZuLGrxSiRFBLMYsUov+pSL0Z28chGHLnq9L40LtuNCOr5Ls8lTtP9nw==" workbookSaltValue="RF6WDQ7OfExCVu9H3G9Erw==" workbookSpinCount="100000" lockStructure="1"/>
  <bookViews>
    <workbookView xWindow="0" yWindow="0" windowWidth="20490" windowHeight="753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T8" i="4"/>
  <c r="AD8" i="4"/>
  <c r="W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<sst xmlns="http://schemas.openxmlformats.org/spreadsheetml/2006/main" count="233" uniqueCount="118">
  <si>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</si>
  <si>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</si>
  <si>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</si>
  <si>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</si>
  <si>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</si>
  <si>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</si>
  <si>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</si>
  <si>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</si>
  <si>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</si>
  <si>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</si>
  <si>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</si>
  <si>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</si>
  <si>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</si>
  <si>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</si>
  <si>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</si>
  <si>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</si>
  <si>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</si>
  <si>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</si>
  <si>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</si>
  <si>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</si>
  <si>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</si>
  <si>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</si>
  <si>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</si>
  <si>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</si>
  <si>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</si>
  <si>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</si>
  <si>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</si>
  <si>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</si>
  <si>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</si>
  <si>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</si>
  <si>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</si>
  <si>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</si>
  <si>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</si>
  <si>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</si>
  <si>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</si>
  <si>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</si>
  <si>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</si>
  <si>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</si>
  <si>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</si>
  <si>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</si>
  <si>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</si>
  <si>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</si>
  <si>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</si>
  <si>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</si>
  <si>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</si>
  <si>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</si>
  <si>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</si>
  <si>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</si>
  <si>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</si>
  <si>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</si>
  <si>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</si>
  <si>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</si>
  <si>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</si>
  <si>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</si>
  <si>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</si>
  <si>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</si>
  <si>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</si>
  <si>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</si>
  <si>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</si>
  <si>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</si>
  <si>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</si>
  <si>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</si>
  <si>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</si>
  <si>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</si>
  <si>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</si>
  <si>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</si>
  <si>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</si>
  <si>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</si>
  <si>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</si>
  <si>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</si>
  <si>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</si>
  <si>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</si>
  <si>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</si>
  <si>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</si>
  <si>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</si>
  <si>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</si>
  <si>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</si>
  <si>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</si>
  <si>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</si>
  <si>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</si>
  <si>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</si>
  <si>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</si>
  <si>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</si>
  <si>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</si>
  <si>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</si>
  <si>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</si>
  <si>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</si>
  <si>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</si>
  <si>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</si>
  <si>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</si>
  <si>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</si>
  <si>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</si>
  <si>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</si>
  <si>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</si>
  <si>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</si>
  <si>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</si>
  <si>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</si>
  <si>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</si>
  <si>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</si>
  <si>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</si>
  <si>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</si>
  <si>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</si>
  <si>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</si>
  <si>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</si>
  <si>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</si>
  <si>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</si>
  <si>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</si>
  <si>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</si>
  <si>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</si>
  <si>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</si>
  <si>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</si>
  <si>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</si>
  <si>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</si>
  <si>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</si>
  <si>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</si>
  <si>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本村においては、有収率や料金回収率が類似団体と比較して高い状況となっており、それらが経営を支えている。　　　　　　　　　　　　　　　　　　　　　　　　　　　今後については、実施すべき管路の更新に備えるために継続して料金回収対策を実施するほか、より有収率を高めることで、更なる経営の安定化・効率化を目指す必要がある。</t>
    <rPh sb="0" eb="2">
      <t>ホンソン</t>
    </rPh>
    <rPh sb="8" eb="11">
      <t>ユウシュウリツ</t>
    </rPh>
    <rPh sb="12" eb="17">
      <t>リョウキンカイシュウリツ</t>
    </rPh>
    <rPh sb="18" eb="22">
      <t>ルイジダンタイ</t>
    </rPh>
    <rPh sb="23" eb="25">
      <t>ヒカク</t>
    </rPh>
    <rPh sb="27" eb="28">
      <t>タカ</t>
    </rPh>
    <rPh sb="29" eb="31">
      <t>ジョウキョウ</t>
    </rPh>
    <rPh sb="42" eb="44">
      <t>ケイエイ</t>
    </rPh>
    <rPh sb="45" eb="46">
      <t>ササ</t>
    </rPh>
    <rPh sb="78" eb="80">
      <t>コンゴ</t>
    </rPh>
    <rPh sb="86" eb="88">
      <t>ジッシ</t>
    </rPh>
    <rPh sb="91" eb="93">
      <t>カンロ</t>
    </rPh>
    <rPh sb="94" eb="96">
      <t>コウシン</t>
    </rPh>
    <rPh sb="97" eb="98">
      <t>ソナ</t>
    </rPh>
    <rPh sb="103" eb="105">
      <t>ケイゾク</t>
    </rPh>
    <rPh sb="107" eb="113">
      <t>リョウキンカイシュウタイサク</t>
    </rPh>
    <rPh sb="114" eb="116">
      <t>ジッシ</t>
    </rPh>
    <rPh sb="123" eb="126">
      <t>ユウシュウリツ</t>
    </rPh>
    <rPh sb="127" eb="128">
      <t>タカ</t>
    </rPh>
    <rPh sb="134" eb="135">
      <t>サラ</t>
    </rPh>
    <rPh sb="137" eb="139">
      <t>ケイエイ</t>
    </rPh>
    <rPh sb="140" eb="143">
      <t>アンテイカ</t>
    </rPh>
    <rPh sb="144" eb="147">
      <t>コウリツカ</t>
    </rPh>
    <rPh sb="148" eb="150">
      <t>メザ</t>
    </rPh>
    <rPh sb="151" eb="153">
      <t>ヒツヨウ</t>
    </rPh>
    <phoneticPr fontId="4"/>
  </si>
  <si>
    <t>本村では、平成の初めにかけて本村全域の管路の更新を実施している。　　　　　　　　　　　　　　　　　　　　　　　　　　　　　　　　そのため、管路の老朽化は類似団体と比較して進んでおらず、令和3年度に更新した分を最後に法定耐用年数を超えた管はなくなった。</t>
    <rPh sb="0" eb="2">
      <t>ホンソン</t>
    </rPh>
    <rPh sb="5" eb="7">
      <t>ヘイセイ</t>
    </rPh>
    <rPh sb="8" eb="9">
      <t>ハジ</t>
    </rPh>
    <rPh sb="14" eb="18">
      <t>ホンソンゼンイキ</t>
    </rPh>
    <rPh sb="19" eb="21">
      <t>カンロ</t>
    </rPh>
    <rPh sb="22" eb="24">
      <t>コウシン</t>
    </rPh>
    <rPh sb="25" eb="27">
      <t>ジッシ</t>
    </rPh>
    <rPh sb="69" eb="71">
      <t>カンロ</t>
    </rPh>
    <rPh sb="72" eb="75">
      <t>ロウキュウカ</t>
    </rPh>
    <rPh sb="76" eb="80">
      <t>ルイジダンタイ</t>
    </rPh>
    <rPh sb="81" eb="83">
      <t>ヒカク</t>
    </rPh>
    <rPh sb="85" eb="86">
      <t>スス</t>
    </rPh>
    <rPh sb="92" eb="94">
      <t>レイワ</t>
    </rPh>
    <rPh sb="95" eb="97">
      <t>ネンド</t>
    </rPh>
    <rPh sb="98" eb="100">
      <t>コウシン</t>
    </rPh>
    <rPh sb="102" eb="103">
      <t>ブン</t>
    </rPh>
    <rPh sb="104" eb="106">
      <t>サイゴ</t>
    </rPh>
    <rPh sb="107" eb="113">
      <t>ホウテイタイヨウネンスウ</t>
    </rPh>
    <rPh sb="114" eb="115">
      <t>コ</t>
    </rPh>
    <rPh sb="117" eb="118">
      <t>カン</t>
    </rPh>
    <phoneticPr fontId="4"/>
  </si>
  <si>
    <t>収益的収支比率については、平成30年度が工事請負費の増加や経営戦略およびアセットマネジメントの策定費用により例年より落ち込んでいる。令和元年度以降は、工事請負費の減少により、総費用が減少したことにより100％を超えている。　　　　　                                    　　　　　　　　　　　　　　　　　　　　　　　　　　　　　　　　　　企業債残高対給水収益比率については類似団体と比較して低いが、平成30年度中に策定した経営戦略およびアセットマネジメントをもとに、低い率を今後も維持できるように配水管の更新事業を計画的に実施していきたい。　　　　　　　　　　　　　　　　　　　　　　　        　　　　　　　　　　　　料金回収率は、平成30年度に80％台後半まで落ち込んだが、これは、経営戦略策定費用等により給水原価が増加したことによるものであり、令和元年度以降は100％を超える水準となっているが、大規模工事や消費税納付にも左右されるため、今後も注視する必要がある。　　　　　　　　　　　　　　　　　　　　　　　　　　　　供給単価については、ほぼ同額で推移しているが、給水原価についてはその年度の総費用に大きく左右されている。これは、当村が小規模の事業体であり、村単独の修繕工事等を多く行った年などは給水原価が高くなり、料金回収率を下げることになるため、状況を注視する必要がある。　　　　　　　　　　　　　　　　　　                                      　　　　　　　　　　　　　　施設利用率については、平成29年度中に40世帯分、令和元年度中に55世帯分の造成があったため、それぞれ前年度から上昇し、令和2年度以降も同程度となっている。今後も人口増加による利用率の上昇が見込める。　　　　　　　　　　　　　　　　　　　　　　　　　　　　　また、有収率が５か年とも類似団体の平均値を超えており、効率よく収益を確保していることを表している。</t>
    <rPh sb="5" eb="7">
      <t>ヒリツ</t>
    </rPh>
    <rPh sb="13" eb="15">
      <t>ヘイセイ</t>
    </rPh>
    <rPh sb="17" eb="19">
      <t>ネンド</t>
    </rPh>
    <rPh sb="20" eb="22">
      <t>コウジ</t>
    </rPh>
    <rPh sb="22" eb="24">
      <t>ウケオイ</t>
    </rPh>
    <rPh sb="24" eb="25">
      <t>ヒ</t>
    </rPh>
    <rPh sb="49" eb="51">
      <t>ヒヨウ</t>
    </rPh>
    <rPh sb="54" eb="56">
      <t>レイネン</t>
    </rPh>
    <rPh sb="58" eb="59">
      <t>オ</t>
    </rPh>
    <rPh sb="60" eb="61">
      <t>コ</t>
    </rPh>
    <rPh sb="66" eb="68">
      <t>レイワ</t>
    </rPh>
    <rPh sb="69" eb="71">
      <t>ネンド</t>
    </rPh>
    <rPh sb="71" eb="73">
      <t>イコウ</t>
    </rPh>
    <rPh sb="75" eb="80">
      <t>コウジウケオイヒ</t>
    </rPh>
    <rPh sb="81" eb="83">
      <t>ゲンショウ</t>
    </rPh>
    <rPh sb="87" eb="90">
      <t>ソウヒヨウ</t>
    </rPh>
    <rPh sb="91" eb="93">
      <t>ゲンショウ</t>
    </rPh>
    <rPh sb="105" eb="106">
      <t>コ</t>
    </rPh>
    <rPh sb="330" eb="335">
      <t>リョウキンカイシュウリツ</t>
    </rPh>
    <rPh sb="337" eb="339">
      <t>ヘイセイ</t>
    </rPh>
    <rPh sb="341" eb="343">
      <t>ネンド</t>
    </rPh>
    <rPh sb="347" eb="350">
      <t>ダイコウハン</t>
    </rPh>
    <rPh sb="352" eb="353">
      <t>オ</t>
    </rPh>
    <rPh sb="354" eb="355">
      <t>コ</t>
    </rPh>
    <rPh sb="363" eb="369">
      <t>ケイエイセンリャクサクテイ</t>
    </rPh>
    <rPh sb="369" eb="371">
      <t>ヒヨウ</t>
    </rPh>
    <rPh sb="371" eb="372">
      <t>トウ</t>
    </rPh>
    <rPh sb="375" eb="379">
      <t>キュウスイゲンカ</t>
    </rPh>
    <rPh sb="380" eb="382">
      <t>ゾウカ</t>
    </rPh>
    <rPh sb="395" eb="402">
      <t>レイワガンネンドイコウ</t>
    </rPh>
    <rPh sb="408" eb="409">
      <t>コ</t>
    </rPh>
    <rPh sb="411" eb="413">
      <t>スイジュン</t>
    </rPh>
    <rPh sb="421" eb="426">
      <t>ダイキボコウジ</t>
    </rPh>
    <rPh sb="427" eb="432">
      <t>ショウヒゼイノウフ</t>
    </rPh>
    <rPh sb="434" eb="436">
      <t>サユウ</t>
    </rPh>
    <rPh sb="442" eb="444">
      <t>コンゴ</t>
    </rPh>
    <rPh sb="445" eb="447">
      <t>チュウシ</t>
    </rPh>
    <rPh sb="449" eb="451">
      <t>ヒツヨウ</t>
    </rPh>
    <rPh sb="693" eb="695">
      <t>ヘイセイ</t>
    </rPh>
    <rPh sb="742" eb="744">
      <t>レイワ</t>
    </rPh>
    <rPh sb="745" eb="749">
      <t>ネンドイコウ</t>
    </rPh>
    <rPh sb="750" eb="753">
      <t>ドウテイド</t>
    </rPh>
    <rPh sb="760" eb="762">
      <t>コンゴ</t>
    </rPh>
    <rPh sb="763" eb="767">
      <t>ジンコウゾウカ</t>
    </rPh>
    <rPh sb="770" eb="773">
      <t>リヨウリツ</t>
    </rPh>
    <rPh sb="774" eb="776">
      <t>ジョウショウ</t>
    </rPh>
    <rPh sb="777" eb="779">
      <t>ミコ</t>
    </rPh>
    <rPh sb="814" eb="817">
      <t>ユウシュウリツ</t>
    </rPh>
    <rPh sb="820" eb="821">
      <t>ネン</t>
    </rPh>
    <rPh sb="823" eb="827">
      <t>ルイジダンタイ</t>
    </rPh>
    <rPh sb="828" eb="831">
      <t>ヘイキンチ</t>
    </rPh>
    <rPh sb="832" eb="833">
      <t>コ</t>
    </rPh>
    <rPh sb="838" eb="840">
      <t>コウリツ</t>
    </rPh>
    <rPh sb="842" eb="844">
      <t>シュウエキ</t>
    </rPh>
    <rPh sb="845" eb="847">
      <t>カクホ</t>
    </rPh>
    <rPh sb="854" eb="855">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</si>
</sst>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0.21</c:v>
                </c:pt>
                <c:pt idx="1">
                  <c:v>0</c:v>
                </c:pt>
                <c:pt idx="2" formatCode="#,##0.00;&quot;△&quot;#,##0.00;&quot;-&quot;">
                  <c:v>2.88</c:v>
                </c:pt>
                <c:pt idx="3" formatCode="#,##0.00;&quot;△&quot;#,##0.00;&quot;-&quot;">
                  <c:v>0.28000000000000003</c:v>
                </c:pt>
                <c:pt idx="4" formatCode="#,##0.00;&quot;△&quot;#,##0.00;&quot;-&quot;">
                  <c:v>0.12</c:v>
                </c:pt>
              </c:numCache>
            </c:numRef>
          </c:val>
          <c:extLst>
            <c:ext xmlns:c16="http://schemas.microsoft.com/office/drawing/2014/chart" uri="{C3380CC4-5D6E-409C-BE32-E72D297353CC}">
              <c16:uniqueId val="{00000000-011D-4572-ADF6-5B12FED386C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011D-4572-ADF6-5B12FED386C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61.68</c:v>
                </c:pt>
                <c:pt idx="1">
                  <c:v>57.3</c:v>
                </c:pt>
                <c:pt idx="2">
                  <c:v>61.76</c:v>
                </c:pt>
                <c:pt idx="3">
                  <c:v>61.43</c:v>
                </c:pt>
                <c:pt idx="4">
                  <c:v>61.59</c:v>
                </c:pt>
              </c:numCache>
            </c:numRef>
          </c:val>
          <c:extLst>
            <c:ext xmlns:c16="http://schemas.microsoft.com/office/drawing/2014/chart" uri="{C3380CC4-5D6E-409C-BE32-E72D297353CC}">
              <c16:uniqueId val="{00000000-26AA-43F7-9AFC-8C82430AF03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26AA-43F7-9AFC-8C82430AF03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c:v>
                </c:pt>
                <c:pt idx="1">
                  <c:v>95.76</c:v>
                </c:pt>
                <c:pt idx="2">
                  <c:v>91.64</c:v>
                </c:pt>
                <c:pt idx="3">
                  <c:v>97.09</c:v>
                </c:pt>
                <c:pt idx="4">
                  <c:v>96.59</c:v>
                </c:pt>
              </c:numCache>
            </c:numRef>
          </c:val>
          <c:extLst>
            <c:ext xmlns:c16="http://schemas.microsoft.com/office/drawing/2014/chart" uri="{C3380CC4-5D6E-409C-BE32-E72D297353CC}">
              <c16:uniqueId val="{00000000-513C-443B-90F1-AE565C5A8EB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13C-443B-90F1-AE565C5A8EB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106.29</c:v>
                </c:pt>
                <c:pt idx="1">
                  <c:v>89.17</c:v>
                </c:pt>
                <c:pt idx="2">
                  <c:v>128.22</c:v>
                </c:pt>
                <c:pt idx="3">
                  <c:v>119.83</c:v>
                </c:pt>
                <c:pt idx="4">
                  <c:v>112.88</c:v>
                </c:pt>
              </c:numCache>
            </c:numRef>
          </c:val>
          <c:extLst>
            <c:ext xmlns:c16="http://schemas.microsoft.com/office/drawing/2014/chart" uri="{C3380CC4-5D6E-409C-BE32-E72D297353CC}">
              <c16:uniqueId val="{00000000-7A1F-472E-AA20-717287D31A2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7A1F-472E-AA20-717287D31A2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2F-4D27-A0AA-F9668FB3EFB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2F-4D27-A0AA-F9668FB3EFB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DF-4220-8508-6F2174539EE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DF-4220-8508-6F2174539EE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02-4E86-960B-4C46D1640E5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02-4E86-960B-4C46D1640E5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A0-45A1-B896-4720645B284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0-45A1-B896-4720645B284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690.72</c:v>
                </c:pt>
                <c:pt idx="1">
                  <c:v>724.61</c:v>
                </c:pt>
                <c:pt idx="2">
                  <c:v>762.23</c:v>
                </c:pt>
                <c:pt idx="3">
                  <c:v>714.67</c:v>
                </c:pt>
                <c:pt idx="4">
                  <c:v>599.88</c:v>
                </c:pt>
              </c:numCache>
            </c:numRef>
          </c:val>
          <c:extLst>
            <c:ext xmlns:c16="http://schemas.microsoft.com/office/drawing/2014/chart" uri="{C3380CC4-5D6E-409C-BE32-E72D297353CC}">
              <c16:uniqueId val="{00000000-B425-4026-B991-666075D9C1C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B425-4026-B991-666075D9C1C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98.64</c:v>
                </c:pt>
                <c:pt idx="1">
                  <c:v>88.17</c:v>
                </c:pt>
                <c:pt idx="2">
                  <c:v>117.44</c:v>
                </c:pt>
                <c:pt idx="3">
                  <c:v>107.6</c:v>
                </c:pt>
                <c:pt idx="4">
                  <c:v>106.48</c:v>
                </c:pt>
              </c:numCache>
            </c:numRef>
          </c:val>
          <c:extLst>
            <c:ext xmlns:c16="http://schemas.microsoft.com/office/drawing/2014/chart" uri="{C3380CC4-5D6E-409C-BE32-E72D297353CC}">
              <c16:uniqueId val="{00000000-E965-48AC-BFA2-57580C0797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965-48AC-BFA2-57580C0797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176.67</c:v>
                </c:pt>
                <c:pt idx="1">
                  <c:v>198.93</c:v>
                </c:pt>
                <c:pt idx="2">
                  <c:v>152.71</c:v>
                </c:pt>
                <c:pt idx="3">
                  <c:v>156.63999999999999</c:v>
                </c:pt>
                <c:pt idx="4">
                  <c:v>175.27</c:v>
                </c:pt>
              </c:numCache>
            </c:numRef>
          </c:val>
          <c:extLst>
            <c:ext xmlns:c16="http://schemas.microsoft.com/office/drawing/2014/chart" uri="{C3380CC4-5D6E-409C-BE32-E72D297353CC}">
              <c16:uniqueId val="{00000000-4DD2-4FC0-BEE2-01081BB4F13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4DD2-4FC0-BEE2-01081BB4F13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富山県　舟橋村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3274</v>
      </c>
      <c r="AM8" s="66"/>
      <c r="AN8" s="66"/>
      <c r="AO8" s="66"/>
      <c r="AP8" s="66"/>
      <c r="AQ8" s="66"/>
      <c r="AR8" s="66"/>
      <c r="AS8" s="66"/>
      <c r="AT8" s="36">
        <f>データ!$S$6</f>
        <v>3.47</v>
      </c>
      <c r="AU8" s="36"/>
      <c r="AV8" s="36"/>
      <c r="AW8" s="36"/>
      <c r="AX8" s="36"/>
      <c r="AY8" s="36"/>
      <c r="AZ8" s="36"/>
      <c r="BA8" s="36"/>
      <c r="BB8" s="36">
        <f>データ!$T$6</f>
        <v>943.52</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98.62</v>
      </c>
      <c r="Q10" s="36"/>
      <c r="R10" s="36"/>
      <c r="S10" s="36"/>
      <c r="T10" s="36"/>
      <c r="U10" s="36"/>
      <c r="V10" s="36"/>
      <c r="W10" s="66">
        <f>データ!$Q$6</f>
        <v>3333</v>
      </c>
      <c r="X10" s="66"/>
      <c r="Y10" s="66"/>
      <c r="Z10" s="66"/>
      <c r="AA10" s="66"/>
      <c r="AB10" s="66"/>
      <c r="AC10" s="66"/>
      <c r="AD10" s="2"/>
      <c r="AE10" s="2"/>
      <c r="AF10" s="2"/>
      <c r="AG10" s="2"/>
      <c r="AH10" s="2"/>
      <c r="AI10" s="2"/>
      <c r="AJ10" s="2"/>
      <c r="AK10" s="2"/>
      <c r="AL10" s="66">
        <f>データ!$U$6</f>
        <v>3219</v>
      </c>
      <c r="AM10" s="66"/>
      <c r="AN10" s="66"/>
      <c r="AO10" s="66"/>
      <c r="AP10" s="66"/>
      <c r="AQ10" s="66"/>
      <c r="AR10" s="66"/>
      <c r="AS10" s="66"/>
      <c r="AT10" s="36">
        <f>データ!$V$6</f>
        <v>3.47</v>
      </c>
      <c r="AU10" s="36"/>
      <c r="AV10" s="36"/>
      <c r="AW10" s="36"/>
      <c r="AX10" s="36"/>
      <c r="AY10" s="36"/>
      <c r="AZ10" s="36"/>
      <c r="BA10" s="36"/>
      <c r="BB10" s="36">
        <f>データ!$W$6</f>
        <v>927.67</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116</v>
      </c>
      <c r="BM47" s="44"/>
      <c r="BN47" s="44"/>
      <c r="BO47" s="44"/>
      <c r="BP47" s="44"/>
      <c r="BQ47" s="44"/>
      <c r="BR47" s="44"/>
      <c r="BS47" s="44"/>
      <c r="BT47" s="44"/>
      <c r="BU47" s="44"/>
      <c r="BV47" s="44"/>
      <c r="BW47" s="44"/>
      <c r="BX47" s="44"/>
      <c r="BY47" s="44"/>
      <c r="BZ47" s="45"/>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TEQ7UleNTYJNF5AvckPazyRZeZSCGR8szKFPnOqjr2qFAiPGyzoiXkxjPGAM4vCdY41Vsyh5JzAZDsyWOUGUA==" saltValue="yQexS9R6pS/0/e7uapwh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2021</v>
      </c>
      <c r="C6" s="20">
        <f t="shared" ref="C6:W6" si="3">C7</f>
        <v>163210</v>
      </c>
      <c r="D6" s="20">
        <f t="shared" si="3"/>
        <v>47</v>
      </c>
      <c r="E6" s="20">
        <f t="shared" si="3"/>
        <v>1</v>
      </c>
      <c r="F6" s="20">
        <f t="shared" si="3"/>
        <v>0</v>
      </c>
      <c r="G6" s="20">
        <f t="shared" si="3"/>
        <v>0</v>
      </c>
      <c r="H6" s="20" t="str">
        <f t="shared" si="3"/>
        <v>富山県　舟橋村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98.62</v>
      </c>
      <c r="Q6" s="21">
        <f t="shared" si="3"/>
        <v>3333</v>
      </c>
      <c r="R6" s="21">
        <f t="shared" si="3"/>
        <v>3274</v>
      </c>
      <c r="S6" s="21">
        <f t="shared" si="3"/>
        <v>3.47</v>
      </c>
      <c r="T6" s="21">
        <f t="shared" si="3"/>
        <v>943.52</v>
      </c>
      <c r="U6" s="21">
        <f t="shared" si="3"/>
        <v>3219</v>
      </c>
      <c r="V6" s="21">
        <f t="shared" si="3"/>
        <v>3.47</v>
      </c>
      <c r="W6" s="21">
        <f t="shared" si="3"/>
        <v>927.67</v>
      </c>
      <c r="X6" s="22">
        <f>IF(X7="",NA(),X7)</f>
        <v>106.29</v>
      </c>
      <c r="Y6" s="22">
        <f t="shared" ref="Y6:AG6" si="4">IF(Y7="",NA(),Y7)</f>
        <v>89.17</v>
      </c>
      <c r="Z6" s="22">
        <f t="shared" si="4"/>
        <v>128.22</v>
      </c>
      <c r="AA6" s="22">
        <f t="shared" si="4"/>
        <v>119.83</v>
      </c>
      <c r="AB6" s="22">
        <f t="shared" si="4"/>
        <v>112.88</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690.72</v>
      </c>
      <c r="BF6" s="22">
        <f t="shared" ref="BF6:BN6" si="7">IF(BF7="",NA(),BF7)</f>
        <v>724.61</v>
      </c>
      <c r="BG6" s="22">
        <f t="shared" si="7"/>
        <v>762.23</v>
      </c>
      <c r="BH6" s="22">
        <f t="shared" si="7"/>
        <v>714.67</v>
      </c>
      <c r="BI6" s="22">
        <f t="shared" si="7"/>
        <v>599.88</v>
      </c>
      <c r="BJ6" s="22">
        <f t="shared" si="7"/>
        <v>1061.58</v>
      </c>
      <c r="BK6" s="22">
        <f t="shared" si="7"/>
        <v>1007.7</v>
      </c>
      <c r="BL6" s="22">
        <f t="shared" si="7"/>
        <v>1018.52</v>
      </c>
      <c r="BM6" s="22">
        <f t="shared" si="7"/>
        <v>949.61</v>
      </c>
      <c r="BN6" s="22">
        <f t="shared" si="7"/>
        <v>918.84</v>
      </c>
      <c r="BO6" s="21" t="str">
        <f>IF(BO7="","",IF(BO7="-","【-】","【"&amp;SUBSTITUTE(TEXT(BO7,"#,##0.00"),"-","△")&amp;"】"))</f>
        <v>【940.88】</v>
      </c>
      <c r="BP6" s="22">
        <f>IF(BP7="",NA(),BP7)</f>
        <v>98.64</v>
      </c>
      <c r="BQ6" s="22">
        <f t="shared" ref="BQ6:BY6" si="8">IF(BQ7="",NA(),BQ7)</f>
        <v>88.17</v>
      </c>
      <c r="BR6" s="22">
        <f t="shared" si="8"/>
        <v>117.44</v>
      </c>
      <c r="BS6" s="22">
        <f t="shared" si="8"/>
        <v>107.6</v>
      </c>
      <c r="BT6" s="22">
        <f t="shared" si="8"/>
        <v>106.48</v>
      </c>
      <c r="BU6" s="22">
        <f t="shared" si="8"/>
        <v>58.52</v>
      </c>
      <c r="BV6" s="22">
        <f t="shared" si="8"/>
        <v>59.22</v>
      </c>
      <c r="BW6" s="22">
        <f t="shared" si="8"/>
        <v>58.79</v>
      </c>
      <c r="BX6" s="22">
        <f t="shared" si="8"/>
        <v>58.41</v>
      </c>
      <c r="BY6" s="22">
        <f t="shared" si="8"/>
        <v>58.27</v>
      </c>
      <c r="BZ6" s="21" t="str">
        <f>IF(BZ7="","",IF(BZ7="-","【-】","【"&amp;SUBSTITUTE(TEXT(BZ7,"#,##0.00"),"-","△")&amp;"】"))</f>
        <v>【54.59】</v>
      </c>
      <c r="CA6" s="22">
        <f>IF(CA7="",NA(),CA7)</f>
        <v>176.67</v>
      </c>
      <c r="CB6" s="22">
        <f t="shared" ref="CB6:CJ6" si="9">IF(CB7="",NA(),CB7)</f>
        <v>198.93</v>
      </c>
      <c r="CC6" s="22">
        <f t="shared" si="9"/>
        <v>152.71</v>
      </c>
      <c r="CD6" s="22">
        <f t="shared" si="9"/>
        <v>156.63999999999999</v>
      </c>
      <c r="CE6" s="22">
        <f t="shared" si="9"/>
        <v>175.27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61.68</v>
      </c>
      <c r="CM6" s="22">
        <f t="shared" ref="CM6:CU6" si="10">IF(CM7="",NA(),CM7)</f>
        <v>57.3</v>
      </c>
      <c r="CN6" s="22">
        <f t="shared" si="10"/>
        <v>61.76</v>
      </c>
      <c r="CO6" s="22">
        <f t="shared" si="10"/>
        <v>61.43</v>
      </c>
      <c r="CP6" s="22">
        <f t="shared" si="10"/>
        <v>61.59</v>
      </c>
      <c r="CQ6" s="22">
        <f t="shared" si="10"/>
        <v>57.3</v>
      </c>
      <c r="CR6" s="22">
        <f t="shared" si="10"/>
        <v>56.76</v>
      </c>
      <c r="CS6" s="22">
        <f t="shared" si="10"/>
        <v>56.04</v>
      </c>
      <c r="CT6" s="22">
        <f t="shared" si="10"/>
        <v>58.52</v>
      </c>
      <c r="CU6" s="22">
        <f t="shared" si="10"/>
        <v>58.88</v>
      </c>
      <c r="CV6" s="21" t="str">
        <f>IF(CV7="","",IF(CV7="-","【-】","【"&amp;SUBSTITUTE(TEXT(CV7,"#,##0.00"),"-","△")&amp;"】"))</f>
        <v>【56.42】</v>
      </c>
      <c r="CW6" s="22">
        <f>IF(CW7="",NA(),CW7)</f>
        <v>90</v>
      </c>
      <c r="CX6" s="22">
        <f t="shared" ref="CX6:DF6" si="11">IF(CX7="",NA(),CX7)</f>
        <v>95.76</v>
      </c>
      <c r="CY6" s="22">
        <f t="shared" si="11"/>
        <v>91.64</v>
      </c>
      <c r="CZ6" s="22">
        <f t="shared" si="11"/>
        <v>97.09</v>
      </c>
      <c r="DA6" s="22">
        <f t="shared" si="11"/>
        <v>96.59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0.21</v>
      </c>
      <c r="EE6" s="21">
        <f t="shared" ref="EE6:EM6" si="14">IF(EE7="",NA(),EE7)</f>
        <v>0</v>
      </c>
      <c r="EF6" s="22">
        <f t="shared" si="14"/>
        <v>2.88</v>
      </c>
      <c r="EG6" s="22">
        <f t="shared" si="14"/>
        <v>0.28000000000000003</v>
      </c>
      <c r="EH6" s="22">
        <f t="shared" si="14"/>
        <v>0.12</v>
      </c>
      <c r="EI6" s="22">
        <f t="shared" si="14"/>
        <v>0.72</v>
      </c>
      <c r="EJ6" s="22">
        <f t="shared" si="14"/>
        <v>0.53</v>
      </c>
      <c r="EK6" s="22">
        <f t="shared" si="14"/>
        <v>0.71</v>
      </c>
      <c r="EL6" s="22">
        <f t="shared" si="14"/>
        <v>0.72</v>
      </c>
      <c r="EM6" s="22">
        <f t="shared" si="14"/>
        <v>0.71</v>
      </c>
      <c r="EN6" s="21" t="str">
        <f>IF(EN7="","",IF(EN7="-","【-】","【"&amp;SUBSTITUTE(TEXT(EN7,"#,##0.00"),"-","△")&amp;"】"))</f>
        <v>【0.58】</v>
      </c>
    </row>
    <row r="7" spans="1:144" s="23" customFormat="1">
      <c r="A7" s="15"/>
      <c r="B7" s="24">
        <v>2021</v>
      </c>
      <c r="C7" s="24">
        <v>163210</v>
      </c>
      <c r="D7" s="24">
        <v>47</v>
      </c>
      <c r="E7" s="24">
        <v>1</v>
      </c>
      <c r="F7" s="24">
        <v>0</v>
      </c>
      <c r="G7" s="24">
        <v>0</v>
      </c>
      <c r="H7" s="24" t="s">
        <v>95</v>
      </c>
      <c r="I7" s="24" t="s">
        <v>96</v>
      </c>
      <c r="J7" s="24" t="s">
        <v>97</v>
      </c>
      <c r="K7" s="24" t="s">
        <v>98</v>
      </c>
      <c r="L7" s="24" t="s">
        <v>99</v>
      </c>
      <c r="M7" s="24" t="s">
        <v>100</v>
      </c>
      <c r="N7" s="25" t="s">
        <v>101</v>
      </c>
      <c r="O7" s="25" t="s">
        <v>102</v>
      </c>
      <c r="P7" s="25">
        <v>98.62</v>
      </c>
      <c r="Q7" s="25">
        <v>3333</v>
      </c>
      <c r="R7" s="25">
        <v>3274</v>
      </c>
      <c r="S7" s="25">
        <v>3.47</v>
      </c>
      <c r="T7" s="25">
        <v>943.52</v>
      </c>
      <c r="U7" s="25">
        <v>3219</v>
      </c>
      <c r="V7" s="25">
        <v>3.47</v>
      </c>
      <c r="W7" s="25">
        <v>927.67</v>
      </c>
      <c r="X7" s="25">
        <v>106.29</v>
      </c>
      <c r="Y7" s="25">
        <v>89.17</v>
      </c>
      <c r="Z7" s="25">
        <v>128.22</v>
      </c>
      <c r="AA7" s="25">
        <v>119.83</v>
      </c>
      <c r="AB7" s="25">
        <v>112.88</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690.72</v>
      </c>
      <c r="BF7" s="25">
        <v>724.61</v>
      </c>
      <c r="BG7" s="25">
        <v>762.23</v>
      </c>
      <c r="BH7" s="25">
        <v>714.67</v>
      </c>
      <c r="BI7" s="25">
        <v>599.88</v>
      </c>
      <c r="BJ7" s="25">
        <v>1061.58</v>
      </c>
      <c r="BK7" s="25">
        <v>1007.7</v>
      </c>
      <c r="BL7" s="25">
        <v>1018.52</v>
      </c>
      <c r="BM7" s="25">
        <v>949.61</v>
      </c>
      <c r="BN7" s="25">
        <v>918.84</v>
      </c>
      <c r="BO7" s="25">
        <v>940.88</v>
      </c>
      <c r="BP7" s="25">
        <v>98.64</v>
      </c>
      <c r="BQ7" s="25">
        <v>88.17</v>
      </c>
      <c r="BR7" s="25">
        <v>117.44</v>
      </c>
      <c r="BS7" s="25">
        <v>107.6</v>
      </c>
      <c r="BT7" s="25">
        <v>106.48</v>
      </c>
      <c r="BU7" s="25">
        <v>58.52</v>
      </c>
      <c r="BV7" s="25">
        <v>59.22</v>
      </c>
      <c r="BW7" s="25">
        <v>58.79</v>
      </c>
      <c r="BX7" s="25">
        <v>58.41</v>
      </c>
      <c r="BY7" s="25">
        <v>58.27</v>
      </c>
      <c r="BZ7" s="25">
        <v>54.59</v>
      </c>
      <c r="CA7" s="25">
        <v>176.67</v>
      </c>
      <c r="CB7" s="25">
        <v>198.93</v>
      </c>
      <c r="CC7" s="25">
        <v>152.71</v>
      </c>
      <c r="CD7" s="25">
        <v>156.63999999999999</v>
      </c>
      <c r="CE7" s="25">
        <v>175.27</v>
      </c>
      <c r="CF7" s="25">
        <v>296.3</v>
      </c>
      <c r="CG7" s="25">
        <v>292.89999999999998</v>
      </c>
      <c r="CH7" s="25">
        <v>298.25</v>
      </c>
      <c r="CI7" s="25">
        <v>303.27999999999997</v>
      </c>
      <c r="CJ7" s="25">
        <v>303.81</v>
      </c>
      <c r="CK7" s="25">
        <v>301.2</v>
      </c>
      <c r="CL7" s="25">
        <v>61.68</v>
      </c>
      <c r="CM7" s="25">
        <v>57.3</v>
      </c>
      <c r="CN7" s="25">
        <v>61.76</v>
      </c>
      <c r="CO7" s="25">
        <v>61.43</v>
      </c>
      <c r="CP7" s="25">
        <v>61.59</v>
      </c>
      <c r="CQ7" s="25">
        <v>57.3</v>
      </c>
      <c r="CR7" s="25">
        <v>56.76</v>
      </c>
      <c r="CS7" s="25">
        <v>56.04</v>
      </c>
      <c r="CT7" s="25">
        <v>58.52</v>
      </c>
      <c r="CU7" s="25">
        <v>58.88</v>
      </c>
      <c r="CV7" s="25">
        <v>56.42</v>
      </c>
      <c r="CW7" s="25">
        <v>90</v>
      </c>
      <c r="CX7" s="25">
        <v>95.76</v>
      </c>
      <c r="CY7" s="25">
        <v>91.64</v>
      </c>
      <c r="CZ7" s="25">
        <v>97.09</v>
      </c>
      <c r="DA7" s="25">
        <v>96.59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0.21</v>
      </c>
      <c r="EE7" s="25">
        <v>0</v>
      </c>
      <c r="EF7" s="25">
        <v>2.88</v>
      </c>
      <c r="EG7" s="25">
        <v>0.28000000000000003</v>
      </c>
      <c r="EH7" s="25">
        <v>0.12</v>
      </c>
      <c r="EI7" s="25">
        <v>0.72</v>
      </c>
      <c r="EJ7" s="25">
        <v>0.53</v>
      </c>
      <c r="EK7" s="25">
        <v>0.71</v>
      </c>
      <c r="EL7" s="25">
        <v>0.72</v>
      </c>
      <c r="EM7" s="25">
        <v>0.71</v>
      </c>
      <c r="EN7" s="25">
        <v>0.57999999999999996</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c r="B11">
        <v>4</v>
      </c>
      <c r="C11">
        <v>3</v>
      </c>
      <c r="D11">
        <v>2</v>
      </c>
      <c r="E11">
        <v>1</v>
      </c>
      <c r="F11">
        <v>0</v>
      </c>
      <c r="G11" t="s">
        <v>108</v>
      </c>
    </row>
    <row r="12" spans="1:144">
      <c r="B12">
        <v>1</v>
      </c>
      <c r="C12">
        <v>1</v>
      </c>
      <c r="D12">
        <v>1</v>
      </c>
      <c r="E12">
        <v>2</v>
      </c>
      <c r="F12">
        <v>3</v>
      </c>
      <c r="G12" t="s">
        <v>109</v>
      </c>
    </row>
    <row r="13" spans="1:144">
      <c r="B13" t="s">
        <v>110</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高央</dc:creator>
  <cp:lastModifiedBy> </cp:lastModifiedBy>
  <cp:lastPrinted>2023-02-10T08:36:04Z</cp:lastPrinted>
  <dcterms:created xsi:type="dcterms:W3CDTF">2023-02-10T08:21:06Z</dcterms:created>
  <dcterms:modified xsi:type="dcterms:W3CDTF">2023-02-10T08:37:39Z</dcterms:modified>
</cp:coreProperties>
</file>