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604sv01\共有データ\総務課\公営企業会計制度\R4\20230110【依頼】公営企業に係る経営比較分析表（令和3年度決算）の分析について\R4経営比較分析表\17中新川広域\下水道（法適用）\"/>
    </mc:Choice>
  </mc:AlternateContent>
  <xr:revisionPtr revIDLastSave="0" documentId="13_ncr:1_{CA2544AD-00EE-48EE-9CC8-610405AE4378}" xr6:coauthVersionLast="47" xr6:coauthVersionMax="47" xr10:uidLastSave="{00000000-0000-0000-0000-000000000000}"/>
  <workbookProtection workbookAlgorithmName="SHA-512" workbookHashValue="IVYnS6UQ3Uk8z+sBl4uA4P3NFjd0HyofHbjlYACzTyOddjtWNRYzj7h0RZ3hhUeIVzCLjeDcE60/KiQ4unuUCA==" workbookSaltValue="65u9gvqXV8xcGbYLAxRaT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E85" i="4"/>
  <c r="BB10" i="4"/>
  <c r="AT10" i="4"/>
  <c r="AL10" i="4"/>
  <c r="BB8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<sst xmlns="http://schemas.openxmlformats.org/spreadsheetml/2006/main" count="239" uniqueCount="118">
  <si>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</si>
  <si>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</si>
  <si>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</si>
  <si>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</si>
  <si>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</si>
  <si>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</si>
  <si>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</si>
  <si>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</si>
  <si>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</si>
  <si>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</si>
  <si>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</si>
  <si>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</si>
  <si>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</si>
  <si>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</si>
  <si>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</si>
  <si>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</si>
  <si>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</si>
  <si>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</si>
  <si>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</si>
  <si>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</si>
  <si>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</si>
  <si>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</si>
  <si>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</si>
  <si>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</si>
  <si>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</si>
  <si>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</si>
  <si>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</si>
  <si>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</si>
  <si>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</si>
  <si>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</si>
  <si>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</si>
  <si>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</si>
  <si>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</si>
  <si>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</si>
  <si>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</si>
  <si>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</si>
  <si>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</si>
  <si>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</si>
  <si>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</si>
  <si>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</si>
  <si>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</si>
  <si>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</si>
  <si>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</si>
  <si>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</si>
  <si>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</si>
  <si>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</si>
  <si>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</si>
  <si>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</si>
  <si>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</si>
  <si>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</si>
  <si>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</si>
  <si>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</si>
  <si>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</si>
  <si>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</si>
  <si>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</si>
  <si>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</si>
  <si>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</si>
  <si>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</si>
  <si>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</si>
  <si>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</si>
  <si>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</si>
  <si>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</si>
  <si>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</si>
  <si>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</si>
  <si>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</si>
  <si>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</si>
  <si>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</si>
  <si>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</si>
  <si>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</si>
  <si>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</si>
  <si>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</si>
  <si>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</si>
  <si>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</si>
  <si>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</si>
  <si>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</si>
  <si>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</si>
  <si>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</si>
  <si>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</si>
  <si>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</si>
  <si>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</si>
  <si>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</si>
  <si>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</si>
  <si>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</si>
  <si>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</si>
  <si>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</si>
  <si>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</si>
  <si>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</si>
  <si>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</si>
  <si>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</si>
  <si>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</si>
  <si>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</si>
  <si>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</si>
  <si>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</si>
  <si>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</si>
  <si>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</si>
  <si>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</si>
  <si>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</si>
  <si>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</si>
  <si>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</si>
  <si>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</si>
  <si>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</si>
  <si>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</si>
  <si>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</si>
  <si>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</si>
  <si>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</si>
  <si>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</si>
  <si>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</si>
  <si>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</si>
  <si>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</si>
  <si>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</si>
  <si>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</si>
  <si>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</si>
  <si>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</si>
  <si>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</si>
  <si>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</si>
  <si>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①前年度比1.96ポイント増の12％程度となり、全国平均及び類似団体平均値よりも下回っている。今後先に想定される公共下水道事業の施設の改築を見据え、進めていく必要がある。　　　　　　　　　　②③標準耐用年数が経過するＲ32（2050年）以降に、事業費を平準化させて老朽化対策を実施する計画である。</t>
    <rPh sb="49" eb="50">
      <t>サキ</t>
    </rPh>
    <rPh sb="56" eb="58">
      <t>コウキョウ</t>
    </rPh>
    <rPh sb="58" eb="61">
      <t>ゲスイドウ</t>
    </rPh>
    <rPh sb="61" eb="63">
      <t>ジギョウ</t>
    </rPh>
    <rPh sb="70" eb="72">
      <t>ミス</t>
    </rPh>
    <phoneticPr fontId="4"/>
  </si>
  <si>
    <t>　今後は、少子高齢化に伴う人口減、節水型機器の普及等から、料金収入の低下が見込まれる。また、施設の老朽化による更新費用の増加が見込まれることから、より一層効率的な経営が求められている。
　Ｒ３に改定した経営戦略に基づき、計画的に管渠・処理場の改築・更新を進め下水道施設の長寿命化を図り、企業債残高の圧縮に努めるとともに、計画的かつ効率的に維持管理を行い、経費の削減に努めなければならない。</t>
    <phoneticPr fontId="4"/>
  </si>
  <si>
    <t>①経常収支比率は、前年度比5.88ポイント増の約130％となり、類似団体平均及び全国平均と比較すると高い数値となっている。公共関連事業のため、処理場建設分の減価償却費や企業債利息が無いため、経常費用が抑えられていることが要因である。　　②純損失が無く、累積欠損金が生じなかった。　　③流動比率は、前年度比9.46ポイント増の約172％となり、類似団体平均及び全国平均と比較すると著しく数値が高い。処理場建設費の企業債は公共で借入れているため、流動負債が抑えられている。     ④企業債残高対事業規模比率は、類似団体平均及び全国平均と比較すると低い傾向にある。                             ⑤経費回収率は、100％と類似団体平均及び全国平均と比較すると高い値となった。処理場建設費の資本費が無いため、汚水処理費が抑えられている。　　　　　　　　　　　　　⑥汚水処理原価は、約171円となり、類似団体類似団体平均及び全国平均と比較すると低い。公共の処理場へ接続しているため、汚水処理費が抑えられている。　　　　　　　　　　　　　　　　　　　　　⑦公共の処理場へ接続しているため、数値がない。　　　　　⑧水洗化率は、前年度比0.13ポイント増の約81％となった。類似団体類似団体平均及び全国平均より下回っているが、R3で管渠整備が完了したことから、今後、水洗化率は向上していくものと考えられる。</t>
    <rPh sb="36" eb="38">
      <t>ヘイキン</t>
    </rPh>
    <rPh sb="38" eb="39">
      <t>オヨ</t>
    </rPh>
    <rPh sb="40" eb="42">
      <t>ゼンコク</t>
    </rPh>
    <rPh sb="42" eb="44">
      <t>ヘイキン</t>
    </rPh>
    <rPh sb="52" eb="53">
      <t>スウ</t>
    </rPh>
    <rPh sb="63" eb="65">
      <t>カンレン</t>
    </rPh>
    <rPh sb="65" eb="67">
      <t>ジギョウ</t>
    </rPh>
    <rPh sb="74" eb="76">
      <t>ケンセツ</t>
    </rPh>
    <rPh sb="76" eb="77">
      <t>ブン</t>
    </rPh>
    <rPh sb="78" eb="83">
      <t>ゲンカショウキャクヒ</t>
    </rPh>
    <rPh sb="110" eb="112">
      <t>ヨウイン</t>
    </rPh>
    <rPh sb="189" eb="190">
      <t>イチジル</t>
    </rPh>
    <rPh sb="192" eb="194">
      <t>スウチ</t>
    </rPh>
    <rPh sb="195" eb="196">
      <t>タカ</t>
    </rPh>
    <rPh sb="274" eb="276">
      <t>ケイコウ</t>
    </rPh>
    <rPh sb="561" eb="563">
      <t>シタマワ</t>
    </rPh>
    <rPh sb="577" eb="579">
      <t>カンリョウ</t>
    </rPh>
    <rPh sb="586" eb="588">
      <t>コンゴ</t>
    </rPh>
    <rPh sb="589" eb="592">
      <t>スイセンカ</t>
    </rPh>
    <rPh sb="592" eb="593">
      <t>リツ</t>
    </rPh>
    <rPh sb="594" eb="596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</si>
</sst>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7-4D30-A849-A4578C3C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7-4D30-A849-A4578C3C5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1-4DD6-A7CD-C0F23569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1-4DD6-A7CD-C0F23569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77.569999999999993</c:v>
                </c:pt>
                <c:pt idx="1">
                  <c:v>79.040000000000006</c:v>
                </c:pt>
                <c:pt idx="2">
                  <c:v>80.72</c:v>
                </c:pt>
                <c:pt idx="3">
                  <c:v>81.290000000000006</c:v>
                </c:pt>
                <c:pt idx="4">
                  <c:v>81.42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2-4E92-A813-7D8F2C57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2-4E92-A813-7D8F2C57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114.33</c:v>
                </c:pt>
                <c:pt idx="1">
                  <c:v>126.72</c:v>
                </c:pt>
                <c:pt idx="2">
                  <c:v>121.94</c:v>
                </c:pt>
                <c:pt idx="3">
                  <c:v>124.21</c:v>
                </c:pt>
                <c:pt idx="4">
                  <c:v>130.09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5-49C7-AC1E-0A31E074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5-49C7-AC1E-0A31E074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4.26</c:v>
                </c:pt>
                <c:pt idx="1">
                  <c:v>6.3</c:v>
                </c:pt>
                <c:pt idx="2">
                  <c:v>8.25</c:v>
                </c:pt>
                <c:pt idx="3">
                  <c:v>10.1</c:v>
                </c:pt>
                <c:pt idx="4">
                  <c:v>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6-452B-8136-54F18AEB0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6-452B-8136-54F18AEB0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3-42F3-A388-9329C925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3-42F3-A388-9329C925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1-4906-9CEF-65F43DAB4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1-4906-9CEF-65F43DAB4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125.41</c:v>
                </c:pt>
                <c:pt idx="1">
                  <c:v>144.59</c:v>
                </c:pt>
                <c:pt idx="2">
                  <c:v>156.94999999999999</c:v>
                </c:pt>
                <c:pt idx="3">
                  <c:v>162.9</c:v>
                </c:pt>
                <c:pt idx="4">
                  <c:v>172.36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3-4451-8DD5-265E96BC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3-4451-8DD5-265E96BC8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4092.82</c:v>
                </c:pt>
                <c:pt idx="1">
                  <c:v>4148.47</c:v>
                </c:pt>
                <c:pt idx="2">
                  <c:v>1031.48</c:v>
                </c:pt>
                <c:pt idx="3">
                  <c:v>375.23</c:v>
                </c:pt>
                <c:pt idx="4">
                  <c:v>469.88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3-41A3-9E3B-68B51129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3-41A3-9E3B-68B51129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E-42E3-BCF2-687F9727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E-42E3-BCF2-687F97270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153.76</c:v>
                </c:pt>
                <c:pt idx="1">
                  <c:v>153.72</c:v>
                </c:pt>
                <c:pt idx="2">
                  <c:v>161.19999999999999</c:v>
                </c:pt>
                <c:pt idx="3">
                  <c:v>173.57</c:v>
                </c:pt>
                <c:pt idx="4">
                  <c:v>171.21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8-4506-B522-71752505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8-4506-B522-717525053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中新川広域行政事務組合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 t="str">
        <f>データ!S6</f>
        <v>-</v>
      </c>
      <c r="AM8" s="37"/>
      <c r="AN8" s="37"/>
      <c r="AO8" s="37"/>
      <c r="AP8" s="37"/>
      <c r="AQ8" s="37"/>
      <c r="AR8" s="37"/>
      <c r="AS8" s="37"/>
      <c r="AT8" s="38" t="str">
        <f>データ!T6</f>
        <v>-</v>
      </c>
      <c r="AU8" s="38"/>
      <c r="AV8" s="38"/>
      <c r="AW8" s="38"/>
      <c r="AX8" s="38"/>
      <c r="AY8" s="38"/>
      <c r="AZ8" s="38"/>
      <c r="BA8" s="38"/>
      <c r="BB8" s="38" t="str">
        <f>データ!U6</f>
        <v>-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47.22</v>
      </c>
      <c r="J10" s="38"/>
      <c r="K10" s="38"/>
      <c r="L10" s="38"/>
      <c r="M10" s="38"/>
      <c r="N10" s="38"/>
      <c r="O10" s="38"/>
      <c r="P10" s="38">
        <f>データ!P6</f>
        <v>27.07</v>
      </c>
      <c r="Q10" s="38"/>
      <c r="R10" s="38"/>
      <c r="S10" s="38"/>
      <c r="T10" s="38"/>
      <c r="U10" s="38"/>
      <c r="V10" s="38"/>
      <c r="W10" s="38">
        <f>データ!Q6</f>
        <v>87.64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12936</v>
      </c>
      <c r="AM10" s="37"/>
      <c r="AN10" s="37"/>
      <c r="AO10" s="37"/>
      <c r="AP10" s="37"/>
      <c r="AQ10" s="37"/>
      <c r="AR10" s="37"/>
      <c r="AS10" s="37"/>
      <c r="AT10" s="38">
        <f>データ!W6</f>
        <v>4.78</v>
      </c>
      <c r="AU10" s="38"/>
      <c r="AV10" s="38"/>
      <c r="AW10" s="38"/>
      <c r="AX10" s="38"/>
      <c r="AY10" s="38"/>
      <c r="AZ10" s="38"/>
      <c r="BA10" s="38"/>
      <c r="BB10" s="38">
        <f>データ!X6</f>
        <v>2706.28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UQDVFcaoWGcASgD3NNmK8jUyJhAjBCbqmP5P6ObM6Md7bvekp4EzoYBw9ZvTduOyU35ZU0IUBGFssH9Gnl2tLQ==" saltValue="kH45MjNnOE/pxY4EbKGLv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169048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中新川広域行政事務組合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47.22</v>
      </c>
      <c r="P6" s="20">
        <f t="shared" si="3"/>
        <v>27.07</v>
      </c>
      <c r="Q6" s="20">
        <f t="shared" si="3"/>
        <v>87.64</v>
      </c>
      <c r="R6" s="20">
        <f t="shared" si="3"/>
        <v>3740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12936</v>
      </c>
      <c r="W6" s="20">
        <f t="shared" si="3"/>
        <v>4.78</v>
      </c>
      <c r="X6" s="20">
        <f t="shared" si="3"/>
        <v>2706.28</v>
      </c>
      <c r="Y6" s="21">
        <f>IF(Y7="",NA(),Y7)</f>
        <v>114.33</v>
      </c>
      <c r="Z6" s="21">
        <f t="shared" ref="Z6:AH6" si="4">IF(Z7="",NA(),Z7)</f>
        <v>126.72</v>
      </c>
      <c r="AA6" s="21">
        <f t="shared" si="4"/>
        <v>121.94</v>
      </c>
      <c r="AB6" s="21">
        <f t="shared" si="4"/>
        <v>124.21</v>
      </c>
      <c r="AC6" s="21">
        <f t="shared" si="4"/>
        <v>130.09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1">
        <f>IF(AU7="",NA(),AU7)</f>
        <v>125.41</v>
      </c>
      <c r="AV6" s="21">
        <f t="shared" ref="AV6:BD6" si="6">IF(AV7="",NA(),AV7)</f>
        <v>144.59</v>
      </c>
      <c r="AW6" s="21">
        <f t="shared" si="6"/>
        <v>156.94999999999999</v>
      </c>
      <c r="AX6" s="21">
        <f t="shared" si="6"/>
        <v>162.9</v>
      </c>
      <c r="AY6" s="21">
        <f t="shared" si="6"/>
        <v>172.36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4092.82</v>
      </c>
      <c r="BG6" s="21">
        <f t="shared" ref="BG6:BO6" si="7">IF(BG7="",NA(),BG7)</f>
        <v>4148.47</v>
      </c>
      <c r="BH6" s="21">
        <f t="shared" si="7"/>
        <v>1031.48</v>
      </c>
      <c r="BI6" s="21">
        <f t="shared" si="7"/>
        <v>375.23</v>
      </c>
      <c r="BJ6" s="21">
        <f t="shared" si="7"/>
        <v>469.88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153.76</v>
      </c>
      <c r="CC6" s="21">
        <f t="shared" ref="CC6:CK6" si="9">IF(CC7="",NA(),CC7)</f>
        <v>153.72</v>
      </c>
      <c r="CD6" s="21">
        <f t="shared" si="9"/>
        <v>161.19999999999999</v>
      </c>
      <c r="CE6" s="21">
        <f t="shared" si="9"/>
        <v>173.57</v>
      </c>
      <c r="CF6" s="21">
        <f t="shared" si="9"/>
        <v>171.21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77.569999999999993</v>
      </c>
      <c r="CY6" s="21">
        <f t="shared" ref="CY6:DG6" si="11">IF(CY7="",NA(),CY7)</f>
        <v>79.040000000000006</v>
      </c>
      <c r="CZ6" s="21">
        <f t="shared" si="11"/>
        <v>80.72</v>
      </c>
      <c r="DA6" s="21">
        <f t="shared" si="11"/>
        <v>81.290000000000006</v>
      </c>
      <c r="DB6" s="21">
        <f t="shared" si="11"/>
        <v>81.42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4.26</v>
      </c>
      <c r="DJ6" s="21">
        <f t="shared" ref="DJ6:DR6" si="12">IF(DJ7="",NA(),DJ7)</f>
        <v>6.3</v>
      </c>
      <c r="DK6" s="21">
        <f t="shared" si="12"/>
        <v>8.25</v>
      </c>
      <c r="DL6" s="21">
        <f t="shared" si="12"/>
        <v>10.1</v>
      </c>
      <c r="DM6" s="21">
        <f t="shared" si="12"/>
        <v>12.06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169048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47.22</v>
      </c>
      <c r="P7" s="24">
        <v>27.07</v>
      </c>
      <c r="Q7" s="24">
        <v>87.64</v>
      </c>
      <c r="R7" s="24">
        <v>3740</v>
      </c>
      <c r="S7" s="24" t="s">
        <v>102</v>
      </c>
      <c r="T7" s="24" t="s">
        <v>102</v>
      </c>
      <c r="U7" s="24" t="s">
        <v>102</v>
      </c>
      <c r="V7" s="24">
        <v>12936</v>
      </c>
      <c r="W7" s="24">
        <v>4.78</v>
      </c>
      <c r="X7" s="24">
        <v>2706.28</v>
      </c>
      <c r="Y7" s="24">
        <v>114.33</v>
      </c>
      <c r="Z7" s="24">
        <v>126.72</v>
      </c>
      <c r="AA7" s="24">
        <v>121.94</v>
      </c>
      <c r="AB7" s="24">
        <v>124.21</v>
      </c>
      <c r="AC7" s="24">
        <v>130.09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125.41</v>
      </c>
      <c r="AV7" s="24">
        <v>144.59</v>
      </c>
      <c r="AW7" s="24">
        <v>156.94999999999999</v>
      </c>
      <c r="AX7" s="24">
        <v>162.9</v>
      </c>
      <c r="AY7" s="24">
        <v>172.36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4092.82</v>
      </c>
      <c r="BG7" s="24">
        <v>4148.47</v>
      </c>
      <c r="BH7" s="24">
        <v>1031.48</v>
      </c>
      <c r="BI7" s="24">
        <v>375.23</v>
      </c>
      <c r="BJ7" s="24">
        <v>469.88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153.76</v>
      </c>
      <c r="CC7" s="24">
        <v>153.72</v>
      </c>
      <c r="CD7" s="24">
        <v>161.19999999999999</v>
      </c>
      <c r="CE7" s="24">
        <v>173.57</v>
      </c>
      <c r="CF7" s="24">
        <v>171.21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77.569999999999993</v>
      </c>
      <c r="CY7" s="24">
        <v>79.040000000000006</v>
      </c>
      <c r="CZ7" s="24">
        <v>80.72</v>
      </c>
      <c r="DA7" s="24">
        <v>81.290000000000006</v>
      </c>
      <c r="DB7" s="24">
        <v>81.42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4.26</v>
      </c>
      <c r="DJ7" s="24">
        <v>6.3</v>
      </c>
      <c r="DK7" s="24">
        <v>8.25</v>
      </c>
      <c r="DL7" s="24">
        <v>10.1</v>
      </c>
      <c r="DM7" s="24">
        <v>12.06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