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02.toyama-city.local\リダイレクト\104034\Desktop\attach\提出用\"/>
    </mc:Choice>
  </mc:AlternateContent>
  <workbookProtection workbookAlgorithmName="SHA-512" workbookHashValue="sSB2zu8lXysxiVo+JPVV+TrD2SzwyDv4yUEreYP3SBBhVLMI+ygF+IVztG5YdK1T5HuByiVulPyK3MeE/Wgwxg==" workbookSaltValue="KymdE6Zbyf8O1Hv6jzUY+w==" workbookSpinCount="100000" lockStructure="1"/>
  <bookViews>
    <workbookView xWindow="0" yWindow="0" windowWidth="21600" windowHeight="9638"/>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I10" i="4"/>
  <c r="B10" i="4"/>
  <c r="AT8" i="4"/>
  <c r="AL8" i="4"/>
  <c r="W8" i="4"/>
  <c r="P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<sst xmlns="http://schemas.openxmlformats.org/spreadsheetml/2006/main" count="231" uniqueCount="116">
  <si>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</si>
  <si>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</si>
  <si>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</si>
  <si>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</si>
  <si>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</si>
  <si>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</si>
  <si>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</si>
  <si>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</si>
  <si>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</si>
  <si>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</si>
  <si>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</si>
  <si>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</si>
  <si>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</si>
  <si>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</si>
  <si>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</si>
  <si>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</si>
  <si>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</si>
  <si>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</si>
  <si>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</si>
  <si>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</si>
  <si>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</si>
  <si>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</si>
  <si>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</si>
  <si>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</si>
  <si>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</si>
  <si>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</si>
  <si>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</si>
  <si>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</si>
  <si>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</si>
  <si>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</si>
  <si>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</si>
  <si>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</si>
  <si>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</si>
  <si>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</si>
  <si>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</si>
  <si>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</si>
  <si>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</si>
  <si>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</si>
  <si>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</si>
  <si>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</si>
  <si>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</si>
  <si>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</si>
  <si>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</si>
  <si>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</si>
  <si>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</si>
  <si>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</si>
  <si>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</si>
  <si>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</si>
  <si>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</si>
  <si>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</si>
  <si>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</si>
  <si>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</si>
  <si>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</si>
  <si>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</si>
  <si>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</si>
  <si>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</si>
  <si>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</si>
  <si>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</si>
  <si>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</si>
  <si>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</si>
  <si>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</si>
  <si>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</si>
  <si>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</si>
  <si>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</si>
  <si>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</si>
  <si>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</si>
  <si>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</si>
  <si>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</si>
  <si>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</si>
  <si>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</si>
  <si>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</si>
  <si>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</si>
  <si>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</si>
  <si>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</si>
  <si>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</si>
  <si>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</si>
  <si>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</si>
  <si>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</si>
  <si>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</si>
  <si>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</si>
  <si>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</si>
  <si>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</si>
  <si>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</si>
  <si>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</si>
  <si>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</si>
  <si>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</si>
  <si>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</si>
  <si>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</si>
  <si>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</si>
  <si>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</si>
  <si>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</si>
  <si>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</si>
  <si>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</si>
  <si>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</si>
  <si>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</si>
  <si>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</si>
  <si>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</si>
  <si>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</si>
  <si>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</si>
  <si>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</si>
  <si>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</si>
  <si>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</si>
  <si>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</si>
  <si>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</si>
  <si>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</si>
  <si>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</si>
  <si>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</si>
  <si>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</si>
  <si>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</si>
  <si>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</si>
  <si>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</si>
  <si>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</si>
  <si>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</si>
  <si>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・有形固定資産減価償却率は、有形固定資産減価償却累計額の増加により、年々高くなっており、今後も数値の上昇が見込まれます。
・管渠老朽化率は、現在、法定耐用年数を経過する管渠はありませんが、数年後から増加していくことが予測されます。</t>
    <rPh sb="44" eb="46">
      <t>コンゴ</t>
    </rPh>
    <rPh sb="47" eb="49">
      <t>スウチ</t>
    </rPh>
    <rPh sb="50" eb="52">
      <t>ジョウショウ</t>
    </rPh>
    <rPh sb="53" eb="55">
      <t>ミコ</t>
    </rPh>
    <phoneticPr fontId="4"/>
  </si>
  <si>
    <r>
      <t>・経常収支比率は、年によって増減はありますが、経常収支が黒字を示す100％以上を維持しています。これは、収入の面では、主要な財源である下水道収益（使用料収入）がほぼ横ばいで推移している一方で、費用面において、企業債償還の進行に伴い支払利息が毎年減少していることによるものです。
・流動比率は、類似団体と比べ低い値となっています。これは、処理区域を拡張するための集中的投資の財源として発行した企業債を償還しているためであり、H30年度以降は償還の進捗に伴う改善が見受けられます。
・企業債残高対事業規模比率は、企業債の償還が進んでいることから、引き続き減少していくものと見込んでいます。
・経費回収率については、消化ガス売却収入等を充当しているため100％を下回っていますが、当該分を除けば汚水処理に要する費用は使用料収入で賄われているため経費回収率は100％となります。
・施設利用率については、近年減少傾向にあることから、類似施設の統廃合等を踏まえた効率的な施設運営の検討が必要であると考えます。
・水洗化率は、下水道未接続世帯への啓発活動を継続して取り組み普及促進を図っていることから、未接続世帯の解消とともに</t>
    </r>
    <r>
      <rPr>
        <sz val="10"/>
        <rFont val="ＭＳ ゴシック"/>
        <family val="3"/>
        <charset val="128"/>
      </rPr>
      <t>若干ではありますが、</t>
    </r>
    <r>
      <rPr>
        <sz val="10"/>
        <color theme="1"/>
        <rFont val="ＭＳ ゴシック"/>
        <family val="3"/>
        <charset val="128"/>
      </rPr>
      <t>年々高くなっています。</t>
    </r>
    <rPh sb="495" eb="496">
      <t>ミ</t>
    </rPh>
    <rPh sb="501" eb="503">
      <t>カイショウ</t>
    </rPh>
    <phoneticPr fontId="4"/>
  </si>
  <si>
    <r>
      <t>・短期的な支払い能力を示す流動比率の数値が低い状況にありますが、企業債償還の進捗に伴い改善しているほか、経常収支比率が100％を超えていることなど、概ね健全な状況にあると考えています。
・しかしながら、平成28年度をもって計画的な面的整備が完了し、今後、下水道接続件数の大幅な増加は見込めず、</t>
    </r>
    <r>
      <rPr>
        <sz val="10"/>
        <rFont val="ＭＳ ゴシック"/>
        <family val="3"/>
        <charset val="128"/>
      </rPr>
      <t>動力費等の経費が上昇していることからも、経営に影響を及ぼすことが懸念されるため、一層の費用削減に努めてまいります。</t>
    </r>
    <r>
      <rPr>
        <sz val="10"/>
        <color theme="1"/>
        <rFont val="ＭＳ ゴシック"/>
        <family val="3"/>
        <charset val="128"/>
      </rPr>
      <t xml:space="preserve">
・老朽化した管渠・処理場等の更新には、多額の費用が必要となることから、経営の健全性や効率性を損ねることのないよう、事業費の平準化を図るなど計画的に事業を進めてまいります。
・各指標については、第2次富山市上下水道中長期ビジョン（平成29年度から10年間の事業計画）においても、計画の進捗管理や経営の状況、課題を把握するための重要な指標として位置づけており、引き続きこれらの指標を活用しながら、健全な経営に努めてまいります。</t>
    </r>
    <rPh sb="38" eb="40">
      <t>シンチョク</t>
    </rPh>
    <rPh sb="41" eb="42">
      <t>トモナ</t>
    </rPh>
    <rPh sb="149" eb="150">
      <t>トウ</t>
    </rPh>
    <rPh sb="186" eb="188">
      <t>イッソウ</t>
    </rPh>
    <rPh sb="189" eb="193">
      <t>ヒヨウサクゲン</t>
    </rPh>
    <rPh sb="194" eb="19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</si>
</sst>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0.11</c:v>
                </c:pt>
                <c:pt idx="2">
                  <c:v>0.32</c:v>
                </c:pt>
                <c:pt idx="3">
                  <c:v>0.03</c:v>
                </c:pt>
                <c:pt idx="4" formatCode="#,##0.00;&quot;△&quot;#,##0.00">
                  <c:v>0</c:v>
                </c:pt>
              </c:numCache>
            </c:numRef>
          </c:val>
          <c:extLst>
            <c:ext xmlns:c16="http://schemas.microsoft.com/office/drawing/2014/chart" uri="{C3380CC4-5D6E-409C-BE32-E72D297353CC}">
              <c16:uniqueId val="{00000000-6007-4411-BEBC-5FD76C2FE1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6007-4411-BEBC-5FD76C2FE1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61.81</c:v>
                </c:pt>
                <c:pt idx="1">
                  <c:v>61.58</c:v>
                </c:pt>
                <c:pt idx="2">
                  <c:v>61.23</c:v>
                </c:pt>
                <c:pt idx="3">
                  <c:v>59.87</c:v>
                </c:pt>
                <c:pt idx="4">
                  <c:v>60.98</c:v>
                </c:pt>
              </c:numCache>
            </c:numRef>
          </c:val>
          <c:extLst>
            <c:ext xmlns:c16="http://schemas.microsoft.com/office/drawing/2014/chart" uri="{C3380CC4-5D6E-409C-BE32-E72D297353CC}">
              <c16:uniqueId val="{00000000-E3FC-4B85-97FB-5BC6F389626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E3FC-4B85-97FB-5BC6F389626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90.84</c:v>
                </c:pt>
                <c:pt idx="1">
                  <c:v>91.36</c:v>
                </c:pt>
                <c:pt idx="2">
                  <c:v>92.05</c:v>
                </c:pt>
                <c:pt idx="3">
                  <c:v>92.47</c:v>
                </c:pt>
                <c:pt idx="4">
                  <c:v>92.89</c:v>
                </c:pt>
              </c:numCache>
            </c:numRef>
          </c:val>
          <c:extLst>
            <c:ext xmlns:c16="http://schemas.microsoft.com/office/drawing/2014/chart" uri="{C3380CC4-5D6E-409C-BE32-E72D297353CC}">
              <c16:uniqueId val="{00000000-1FBC-4FD4-92F4-DEE17ED64E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1FBC-4FD4-92F4-DEE17ED64E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109.05</c:v>
                </c:pt>
                <c:pt idx="1">
                  <c:v>109.74</c:v>
                </c:pt>
                <c:pt idx="2">
                  <c:v>110.01</c:v>
                </c:pt>
                <c:pt idx="3">
                  <c:v>112.55</c:v>
                </c:pt>
                <c:pt idx="4">
                  <c:v>114.22</c:v>
                </c:pt>
              </c:numCache>
            </c:numRef>
          </c:val>
          <c:extLst>
            <c:ext xmlns:c16="http://schemas.microsoft.com/office/drawing/2014/chart" uri="{C3380CC4-5D6E-409C-BE32-E72D297353CC}">
              <c16:uniqueId val="{00000000-2D89-4F71-ADCC-436AB7413F1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102.95</c:v>
                </c:pt>
                <c:pt idx="1">
                  <c:v>103.34</c:v>
                </c:pt>
                <c:pt idx="2">
                  <c:v>102.7</c:v>
                </c:pt>
                <c:pt idx="3">
                  <c:v>104.11</c:v>
                </c:pt>
                <c:pt idx="4">
                  <c:v>101.98</c:v>
                </c:pt>
              </c:numCache>
            </c:numRef>
          </c:val>
          <c:smooth val="0"/>
          <c:extLst>
            <c:ext xmlns:c16="http://schemas.microsoft.com/office/drawing/2014/chart" uri="{C3380CC4-5D6E-409C-BE32-E72D297353CC}">
              <c16:uniqueId val="{00000001-2D89-4F71-ADCC-436AB7413F1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29.18</c:v>
                </c:pt>
                <c:pt idx="1">
                  <c:v>30.96</c:v>
                </c:pt>
                <c:pt idx="2">
                  <c:v>32.729999999999997</c:v>
                </c:pt>
                <c:pt idx="3">
                  <c:v>34.17</c:v>
                </c:pt>
                <c:pt idx="4">
                  <c:v>36</c:v>
                </c:pt>
              </c:numCache>
            </c:numRef>
          </c:val>
          <c:extLst>
            <c:ext xmlns:c16="http://schemas.microsoft.com/office/drawing/2014/chart" uri="{C3380CC4-5D6E-409C-BE32-E72D297353CC}">
              <c16:uniqueId val="{00000000-155B-4768-96C8-F6304FD5713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26.56</c:v>
                </c:pt>
                <c:pt idx="1">
                  <c:v>27.82</c:v>
                </c:pt>
                <c:pt idx="2">
                  <c:v>29.24</c:v>
                </c:pt>
                <c:pt idx="3">
                  <c:v>31.73</c:v>
                </c:pt>
                <c:pt idx="4">
                  <c:v>32.57</c:v>
                </c:pt>
              </c:numCache>
            </c:numRef>
          </c:val>
          <c:smooth val="0"/>
          <c:extLst>
            <c:ext xmlns:c16="http://schemas.microsoft.com/office/drawing/2014/chart" uri="{C3380CC4-5D6E-409C-BE32-E72D297353CC}">
              <c16:uniqueId val="{00000001-155B-4768-96C8-F6304FD5713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E2-4F50-B18C-F59C9A6B5A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63E2-4F50-B18C-F59C9A6B5A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4F-4E46-A661-B6524DE16C0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27.02</c:v>
                </c:pt>
                <c:pt idx="1">
                  <c:v>29.74</c:v>
                </c:pt>
                <c:pt idx="2">
                  <c:v>48.2</c:v>
                </c:pt>
                <c:pt idx="3">
                  <c:v>46.91</c:v>
                </c:pt>
                <c:pt idx="4">
                  <c:v>52.27</c:v>
                </c:pt>
              </c:numCache>
            </c:numRef>
          </c:val>
          <c:smooth val="0"/>
          <c:extLst>
            <c:ext xmlns:c16="http://schemas.microsoft.com/office/drawing/2014/chart" uri="{C3380CC4-5D6E-409C-BE32-E72D297353CC}">
              <c16:uniqueId val="{00000001-224F-4E46-A661-B6524DE16C0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25.92</c:v>
                </c:pt>
                <c:pt idx="1">
                  <c:v>27.85</c:v>
                </c:pt>
                <c:pt idx="2">
                  <c:v>35.630000000000003</c:v>
                </c:pt>
                <c:pt idx="3">
                  <c:v>32.090000000000003</c:v>
                </c:pt>
                <c:pt idx="4">
                  <c:v>40.1</c:v>
                </c:pt>
              </c:numCache>
            </c:numRef>
          </c:val>
          <c:extLst>
            <c:ext xmlns:c16="http://schemas.microsoft.com/office/drawing/2014/chart" uri="{C3380CC4-5D6E-409C-BE32-E72D297353CC}">
              <c16:uniqueId val="{00000000-5CC0-43FC-926F-5CD7A4E5E9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60.67</c:v>
                </c:pt>
                <c:pt idx="1">
                  <c:v>53.44</c:v>
                </c:pt>
                <c:pt idx="2">
                  <c:v>46.85</c:v>
                </c:pt>
                <c:pt idx="3">
                  <c:v>44.35</c:v>
                </c:pt>
                <c:pt idx="4">
                  <c:v>41.51</c:v>
                </c:pt>
              </c:numCache>
            </c:numRef>
          </c:val>
          <c:smooth val="0"/>
          <c:extLst>
            <c:ext xmlns:c16="http://schemas.microsoft.com/office/drawing/2014/chart" uri="{C3380CC4-5D6E-409C-BE32-E72D297353CC}">
              <c16:uniqueId val="{00000001-5CC0-43FC-926F-5CD7A4E5E9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1477.38</c:v>
                </c:pt>
                <c:pt idx="1">
                  <c:v>1302.58</c:v>
                </c:pt>
                <c:pt idx="2">
                  <c:v>1160.05</c:v>
                </c:pt>
                <c:pt idx="3">
                  <c:v>1113.8399999999999</c:v>
                </c:pt>
                <c:pt idx="4">
                  <c:v>1084.6400000000001</c:v>
                </c:pt>
              </c:numCache>
            </c:numRef>
          </c:val>
          <c:extLst>
            <c:ext xmlns:c16="http://schemas.microsoft.com/office/drawing/2014/chart" uri="{C3380CC4-5D6E-409C-BE32-E72D297353CC}">
              <c16:uniqueId val="{00000000-CD39-4A6C-AD1F-031B99422D0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CD39-4A6C-AD1F-031B99422D0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99.83</c:v>
                </c:pt>
                <c:pt idx="1">
                  <c:v>99.37</c:v>
                </c:pt>
                <c:pt idx="2">
                  <c:v>98.55</c:v>
                </c:pt>
                <c:pt idx="3">
                  <c:v>98.64</c:v>
                </c:pt>
                <c:pt idx="4">
                  <c:v>98.69</c:v>
                </c:pt>
              </c:numCache>
            </c:numRef>
          </c:val>
          <c:extLst>
            <c:ext xmlns:c16="http://schemas.microsoft.com/office/drawing/2014/chart" uri="{C3380CC4-5D6E-409C-BE32-E72D297353CC}">
              <c16:uniqueId val="{00000000-FE8A-4C9D-9C9D-CCDA687AAA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FE8A-4C9D-9C9D-CCDA687AAA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183.1</c:v>
                </c:pt>
                <c:pt idx="1">
                  <c:v>183.34</c:v>
                </c:pt>
                <c:pt idx="2">
                  <c:v>181.83</c:v>
                </c:pt>
                <c:pt idx="3">
                  <c:v>181.58</c:v>
                </c:pt>
                <c:pt idx="4">
                  <c:v>181.82</c:v>
                </c:pt>
              </c:numCache>
            </c:numRef>
          </c:val>
          <c:extLst>
            <c:ext xmlns:c16="http://schemas.microsoft.com/office/drawing/2014/chart" uri="{C3380CC4-5D6E-409C-BE32-E72D297353CC}">
              <c16:uniqueId val="{00000000-656E-4B5A-BA40-B0A446A7E61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656E-4B5A-BA40-B0A446A7E61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1" zoomScaleNormal="100" workbookViewId="0">
      <selection activeCell="CB77" sqref="CB77"/>
    </sheetView>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68" t="str">
        <f>データ!H6</f>
        <v>富山県　富山市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自治体職員</v>
      </c>
      <c r="AE8" s="66"/>
      <c r="AF8" s="66"/>
      <c r="AG8" s="66"/>
      <c r="AH8" s="66"/>
      <c r="AI8" s="66"/>
      <c r="AJ8" s="66"/>
      <c r="AK8" s="3"/>
      <c r="AL8" s="46">
        <f>データ!S6</f>
        <v>409075</v>
      </c>
      <c r="AM8" s="46"/>
      <c r="AN8" s="46"/>
      <c r="AO8" s="46"/>
      <c r="AP8" s="46"/>
      <c r="AQ8" s="46"/>
      <c r="AR8" s="46"/>
      <c r="AS8" s="46"/>
      <c r="AT8" s="45">
        <f>データ!T6</f>
        <v>1241.7</v>
      </c>
      <c r="AU8" s="45"/>
      <c r="AV8" s="45"/>
      <c r="AW8" s="45"/>
      <c r="AX8" s="45"/>
      <c r="AY8" s="45"/>
      <c r="AZ8" s="45"/>
      <c r="BA8" s="45"/>
      <c r="BB8" s="45">
        <f>データ!U6</f>
        <v>329.45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5">
      <c r="A10" s="2"/>
      <c r="B10" s="45" t="str">
        <f>データ!N6</f>
        <v>-</v>
      </c>
      <c r="C10" s="45"/>
      <c r="D10" s="45"/>
      <c r="E10" s="45"/>
      <c r="F10" s="45"/>
      <c r="G10" s="45"/>
      <c r="H10" s="45"/>
      <c r="I10" s="45">
        <f>データ!O6</f>
        <v>51.03</v>
      </c>
      <c r="J10" s="45"/>
      <c r="K10" s="45"/>
      <c r="L10" s="45"/>
      <c r="M10" s="45"/>
      <c r="N10" s="45"/>
      <c r="O10" s="45"/>
      <c r="P10" s="45">
        <f>データ!P6</f>
        <v>18.82</v>
      </c>
      <c r="Q10" s="45"/>
      <c r="R10" s="45"/>
      <c r="S10" s="45"/>
      <c r="T10" s="45"/>
      <c r="U10" s="45"/>
      <c r="V10" s="45"/>
      <c r="W10" s="45">
        <f>データ!Q6</f>
        <v>86.78</v>
      </c>
      <c r="X10" s="45"/>
      <c r="Y10" s="45"/>
      <c r="Z10" s="45"/>
      <c r="AA10" s="45"/>
      <c r="AB10" s="45"/>
      <c r="AC10" s="45"/>
      <c r="AD10" s="46">
        <f>データ!R6</f>
        <v>3080</v>
      </c>
      <c r="AE10" s="46"/>
      <c r="AF10" s="46"/>
      <c r="AG10" s="46"/>
      <c r="AH10" s="46"/>
      <c r="AI10" s="46"/>
      <c r="AJ10" s="46"/>
      <c r="AK10" s="2"/>
      <c r="AL10" s="46">
        <f>データ!V6</f>
        <v>76707</v>
      </c>
      <c r="AM10" s="46"/>
      <c r="AN10" s="46"/>
      <c r="AO10" s="46"/>
      <c r="AP10" s="46"/>
      <c r="AQ10" s="46"/>
      <c r="AR10" s="46"/>
      <c r="AS10" s="46"/>
      <c r="AT10" s="45">
        <f>データ!W6</f>
        <v>25.56</v>
      </c>
      <c r="AU10" s="45"/>
      <c r="AV10" s="45"/>
      <c r="AW10" s="45"/>
      <c r="AX10" s="45"/>
      <c r="AY10" s="45"/>
      <c r="AZ10" s="45"/>
      <c r="BA10" s="45"/>
      <c r="BB10" s="45">
        <f>データ!X6</f>
        <v>3001.06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CfPoDu6C761y87Zi4kBCwTX9Vy4FxfvBKe877W5KSNf8sJjnzDKp+y1ldwp6uBac2XNQib8bKmLP0uXFnJ5G6A==" saltValue="2t7LPSiUiyGx9M0HRNJg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2.75" x14ac:dyDescent="0.25"/>
  <cols>
    <col min="2" max="144" width="11.8632812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2022</v>
      </c>
      <c r="C6" s="19">
        <f t="shared" ref="C6:X6" si="3">C7</f>
        <v>162019</v>
      </c>
      <c r="D6" s="19">
        <f t="shared" si="3"/>
        <v>46</v>
      </c>
      <c r="E6" s="19">
        <f t="shared" si="3"/>
        <v>17</v>
      </c>
      <c r="F6" s="19">
        <f t="shared" si="3"/>
        <v>4</v>
      </c>
      <c r="G6" s="19">
        <f t="shared" si="3"/>
        <v>0</v>
      </c>
      <c r="H6" s="19" t="str">
        <f t="shared" si="3"/>
        <v>富山県　富山市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51.03</v>
      </c>
      <c r="P6" s="20">
        <f t="shared" si="3"/>
        <v>18.82</v>
      </c>
      <c r="Q6" s="20">
        <f t="shared" si="3"/>
        <v>86.78</v>
      </c>
      <c r="R6" s="20">
        <f t="shared" si="3"/>
        <v>3080</v>
      </c>
      <c r="S6" s="20">
        <f t="shared" si="3"/>
        <v>409075</v>
      </c>
      <c r="T6" s="20">
        <f t="shared" si="3"/>
        <v>1241.7</v>
      </c>
      <c r="U6" s="20">
        <f t="shared" si="3"/>
        <v>329.45</v>
      </c>
      <c r="V6" s="20">
        <f t="shared" si="3"/>
        <v>76707</v>
      </c>
      <c r="W6" s="20">
        <f t="shared" si="3"/>
        <v>25.56</v>
      </c>
      <c r="X6" s="20">
        <f t="shared" si="3"/>
        <v>3001.06</v>
      </c>
      <c r="Y6" s="21">
        <f>IF(Y7="",NA(),Y7)</f>
        <v>109.05</v>
      </c>
      <c r="Z6" s="21">
        <f t="shared" ref="Z6:AH6" si="4">IF(Z7="",NA(),Z7)</f>
        <v>109.74</v>
      </c>
      <c r="AA6" s="21">
        <f t="shared" si="4"/>
        <v>110.01</v>
      </c>
      <c r="AB6" s="21">
        <f t="shared" si="4"/>
        <v>112.55</v>
      </c>
      <c r="AC6" s="21">
        <f t="shared" si="4"/>
        <v>114.22</v>
      </c>
      <c r="AD6" s="21">
        <f t="shared" si="4"/>
        <v>102.95</v>
      </c>
      <c r="AE6" s="21">
        <f t="shared" si="4"/>
        <v>103.34</v>
      </c>
      <c r="AF6" s="21">
        <f t="shared" si="4"/>
        <v>102.7</v>
      </c>
      <c r="AG6" s="21">
        <f t="shared" si="4"/>
        <v>104.11</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27.02</v>
      </c>
      <c r="AP6" s="21">
        <f t="shared" si="5"/>
        <v>29.74</v>
      </c>
      <c r="AQ6" s="21">
        <f t="shared" si="5"/>
        <v>48.2</v>
      </c>
      <c r="AR6" s="21">
        <f t="shared" si="5"/>
        <v>46.91</v>
      </c>
      <c r="AS6" s="21">
        <f t="shared" si="5"/>
        <v>52.27</v>
      </c>
      <c r="AT6" s="20" t="str">
        <f>IF(AT7="","",IF(AT7="-","【-】","【"&amp;SUBSTITUTE(TEXT(AT7,"#,##0.00"),"-","△")&amp;"】"))</f>
        <v>【65.93】</v>
      </c>
      <c r="AU6" s="21">
        <f>IF(AU7="",NA(),AU7)</f>
        <v>25.92</v>
      </c>
      <c r="AV6" s="21">
        <f t="shared" ref="AV6:BD6" si="6">IF(AV7="",NA(),AV7)</f>
        <v>27.85</v>
      </c>
      <c r="AW6" s="21">
        <f t="shared" si="6"/>
        <v>35.630000000000003</v>
      </c>
      <c r="AX6" s="21">
        <f t="shared" si="6"/>
        <v>32.090000000000003</v>
      </c>
      <c r="AY6" s="21">
        <f t="shared" si="6"/>
        <v>40.1</v>
      </c>
      <c r="AZ6" s="21">
        <f t="shared" si="6"/>
        <v>60.67</v>
      </c>
      <c r="BA6" s="21">
        <f t="shared" si="6"/>
        <v>53.44</v>
      </c>
      <c r="BB6" s="21">
        <f t="shared" si="6"/>
        <v>46.85</v>
      </c>
      <c r="BC6" s="21">
        <f t="shared" si="6"/>
        <v>44.35</v>
      </c>
      <c r="BD6" s="21">
        <f t="shared" si="6"/>
        <v>41.51</v>
      </c>
      <c r="BE6" s="20" t="str">
        <f>IF(BE7="","",IF(BE7="-","【-】","【"&amp;SUBSTITUTE(TEXT(BE7,"#,##0.00"),"-","△")&amp;"】"))</f>
        <v>【44.25】</v>
      </c>
      <c r="BF6" s="21">
        <f>IF(BF7="",NA(),BF7)</f>
        <v>1477.38</v>
      </c>
      <c r="BG6" s="21">
        <f t="shared" ref="BG6:BO6" si="7">IF(BG7="",NA(),BG7)</f>
        <v>1302.58</v>
      </c>
      <c r="BH6" s="21">
        <f t="shared" si="7"/>
        <v>1160.05</v>
      </c>
      <c r="BI6" s="21">
        <f t="shared" si="7"/>
        <v>1113.8399999999999</v>
      </c>
      <c r="BJ6" s="21">
        <f t="shared" si="7"/>
        <v>1084.6400000000001</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99.83</v>
      </c>
      <c r="BR6" s="21">
        <f t="shared" ref="BR6:BZ6" si="8">IF(BR7="",NA(),BR7)</f>
        <v>99.37</v>
      </c>
      <c r="BS6" s="21">
        <f t="shared" si="8"/>
        <v>98.55</v>
      </c>
      <c r="BT6" s="21">
        <f t="shared" si="8"/>
        <v>98.64</v>
      </c>
      <c r="BU6" s="21">
        <f t="shared" si="8"/>
        <v>98.69</v>
      </c>
      <c r="BV6" s="21">
        <f t="shared" si="8"/>
        <v>87.03</v>
      </c>
      <c r="BW6" s="21">
        <f t="shared" si="8"/>
        <v>84.3</v>
      </c>
      <c r="BX6" s="21">
        <f t="shared" si="8"/>
        <v>82.88</v>
      </c>
      <c r="BY6" s="21">
        <f t="shared" si="8"/>
        <v>82.53</v>
      </c>
      <c r="BZ6" s="21">
        <f t="shared" si="8"/>
        <v>81.81</v>
      </c>
      <c r="CA6" s="20" t="str">
        <f>IF(CA7="","",IF(CA7="-","【-】","【"&amp;SUBSTITUTE(TEXT(CA7,"#,##0.00"),"-","△")&amp;"】"))</f>
        <v>【73.78】</v>
      </c>
      <c r="CB6" s="21">
        <f>IF(CB7="",NA(),CB7)</f>
        <v>183.1</v>
      </c>
      <c r="CC6" s="21">
        <f t="shared" ref="CC6:CK6" si="9">IF(CC7="",NA(),CC7)</f>
        <v>183.34</v>
      </c>
      <c r="CD6" s="21">
        <f t="shared" si="9"/>
        <v>181.83</v>
      </c>
      <c r="CE6" s="21">
        <f t="shared" si="9"/>
        <v>181.58</v>
      </c>
      <c r="CF6" s="21">
        <f t="shared" si="9"/>
        <v>181.82</v>
      </c>
      <c r="CG6" s="21">
        <f t="shared" si="9"/>
        <v>177.02</v>
      </c>
      <c r="CH6" s="21">
        <f t="shared" si="9"/>
        <v>185.47</v>
      </c>
      <c r="CI6" s="21">
        <f t="shared" si="9"/>
        <v>187.76</v>
      </c>
      <c r="CJ6" s="21">
        <f t="shared" si="9"/>
        <v>190.48</v>
      </c>
      <c r="CK6" s="21">
        <f t="shared" si="9"/>
        <v>193.59</v>
      </c>
      <c r="CL6" s="20" t="str">
        <f>IF(CL7="","",IF(CL7="-","【-】","【"&amp;SUBSTITUTE(TEXT(CL7,"#,##0.00"),"-","△")&amp;"】"))</f>
        <v>【220.62】</v>
      </c>
      <c r="CM6" s="21">
        <f>IF(CM7="",NA(),CM7)</f>
        <v>61.81</v>
      </c>
      <c r="CN6" s="21">
        <f t="shared" ref="CN6:CV6" si="10">IF(CN7="",NA(),CN7)</f>
        <v>61.58</v>
      </c>
      <c r="CO6" s="21">
        <f t="shared" si="10"/>
        <v>61.23</v>
      </c>
      <c r="CP6" s="21">
        <f t="shared" si="10"/>
        <v>59.87</v>
      </c>
      <c r="CQ6" s="21">
        <f t="shared" si="10"/>
        <v>60.98</v>
      </c>
      <c r="CR6" s="21">
        <f t="shared" si="10"/>
        <v>46.17</v>
      </c>
      <c r="CS6" s="21">
        <f t="shared" si="10"/>
        <v>45.68</v>
      </c>
      <c r="CT6" s="21">
        <f t="shared" si="10"/>
        <v>45.87</v>
      </c>
      <c r="CU6" s="21">
        <f t="shared" si="10"/>
        <v>44.24</v>
      </c>
      <c r="CV6" s="21">
        <f t="shared" si="10"/>
        <v>45.3</v>
      </c>
      <c r="CW6" s="20" t="str">
        <f>IF(CW7="","",IF(CW7="-","【-】","【"&amp;SUBSTITUTE(TEXT(CW7,"#,##0.00"),"-","△")&amp;"】"))</f>
        <v>【42.22】</v>
      </c>
      <c r="CX6" s="21">
        <f>IF(CX7="",NA(),CX7)</f>
        <v>90.84</v>
      </c>
      <c r="CY6" s="21">
        <f t="shared" ref="CY6:DG6" si="11">IF(CY7="",NA(),CY7)</f>
        <v>91.36</v>
      </c>
      <c r="CZ6" s="21">
        <f t="shared" si="11"/>
        <v>92.05</v>
      </c>
      <c r="DA6" s="21">
        <f t="shared" si="11"/>
        <v>92.47</v>
      </c>
      <c r="DB6" s="21">
        <f t="shared" si="11"/>
        <v>92.89</v>
      </c>
      <c r="DC6" s="21">
        <f t="shared" si="11"/>
        <v>87.84</v>
      </c>
      <c r="DD6" s="21">
        <f t="shared" si="11"/>
        <v>87.96</v>
      </c>
      <c r="DE6" s="21">
        <f t="shared" si="11"/>
        <v>87.65</v>
      </c>
      <c r="DF6" s="21">
        <f t="shared" si="11"/>
        <v>88.15</v>
      </c>
      <c r="DG6" s="21">
        <f t="shared" si="11"/>
        <v>88.37</v>
      </c>
      <c r="DH6" s="20" t="str">
        <f>IF(DH7="","",IF(DH7="-","【-】","【"&amp;SUBSTITUTE(TEXT(DH7,"#,##0.00"),"-","△")&amp;"】"))</f>
        <v>【85.67】</v>
      </c>
      <c r="DI6" s="21">
        <f>IF(DI7="",NA(),DI7)</f>
        <v>29.18</v>
      </c>
      <c r="DJ6" s="21">
        <f t="shared" ref="DJ6:DR6" si="12">IF(DJ7="",NA(),DJ7)</f>
        <v>30.96</v>
      </c>
      <c r="DK6" s="21">
        <f t="shared" si="12"/>
        <v>32.729999999999997</v>
      </c>
      <c r="DL6" s="21">
        <f t="shared" si="12"/>
        <v>34.17</v>
      </c>
      <c r="DM6" s="21">
        <f t="shared" si="12"/>
        <v>36</v>
      </c>
      <c r="DN6" s="21">
        <f t="shared" si="12"/>
        <v>26.56</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0.04</v>
      </c>
      <c r="ED6" s="20" t="str">
        <f>IF(ED7="","",IF(ED7="-","【-】","【"&amp;SUBSTITUTE(TEXT(ED7,"#,##0.00"),"-","△")&amp;"】"))</f>
        <v>【0.03】</v>
      </c>
      <c r="EE6" s="20">
        <f>IF(EE7="",NA(),EE7)</f>
        <v>0</v>
      </c>
      <c r="EF6" s="21">
        <f t="shared" ref="EF6:EN6" si="14">IF(EF7="",NA(),EF7)</f>
        <v>0.11</v>
      </c>
      <c r="EG6" s="21">
        <f t="shared" si="14"/>
        <v>0.32</v>
      </c>
      <c r="EH6" s="21">
        <f t="shared" si="14"/>
        <v>0.03</v>
      </c>
      <c r="EI6" s="20">
        <f t="shared" si="14"/>
        <v>0</v>
      </c>
      <c r="EJ6" s="21">
        <f t="shared" si="14"/>
        <v>0.06</v>
      </c>
      <c r="EK6" s="21">
        <f t="shared" si="14"/>
        <v>0.04</v>
      </c>
      <c r="EL6" s="21">
        <f t="shared" si="14"/>
        <v>0.06</v>
      </c>
      <c r="EM6" s="21">
        <f t="shared" si="14"/>
        <v>0.27</v>
      </c>
      <c r="EN6" s="21">
        <f t="shared" si="14"/>
        <v>0.22</v>
      </c>
      <c r="EO6" s="20" t="str">
        <f>IF(EO7="","",IF(EO7="-","【-】","【"&amp;SUBSTITUTE(TEXT(EO7,"#,##0.00"),"-","△")&amp;"】"))</f>
        <v>【0.13】</v>
      </c>
    </row>
    <row r="7" spans="1:148" s="22" customFormat="1" x14ac:dyDescent="0.25">
      <c r="A7" s="14"/>
      <c r="B7" s="23">
        <v>2022</v>
      </c>
      <c r="C7" s="23">
        <v>162019</v>
      </c>
      <c r="D7" s="23">
        <v>46</v>
      </c>
      <c r="E7" s="23">
        <v>17</v>
      </c>
      <c r="F7" s="23">
        <v>4</v>
      </c>
      <c r="G7" s="23">
        <v>0</v>
      </c>
      <c r="H7" s="23" t="s">
        <v>96</v>
      </c>
      <c r="I7" s="23" t="s">
        <v>97</v>
      </c>
      <c r="J7" s="23" t="s">
        <v>98</v>
      </c>
      <c r="K7" s="23" t="s">
        <v>99</v>
      </c>
      <c r="L7" s="23" t="s">
        <v>100</v>
      </c>
      <c r="M7" s="23" t="s">
        <v>101</v>
      </c>
      <c r="N7" s="24" t="s">
        <v>102</v>
      </c>
      <c r="O7" s="24">
        <v>51.03</v>
      </c>
      <c r="P7" s="24">
        <v>18.82</v>
      </c>
      <c r="Q7" s="24">
        <v>86.78</v>
      </c>
      <c r="R7" s="24">
        <v>3080</v>
      </c>
      <c r="S7" s="24">
        <v>409075</v>
      </c>
      <c r="T7" s="24">
        <v>1241.7</v>
      </c>
      <c r="U7" s="24">
        <v>329.45</v>
      </c>
      <c r="V7" s="24">
        <v>76707</v>
      </c>
      <c r="W7" s="24">
        <v>25.56</v>
      </c>
      <c r="X7" s="24">
        <v>3001.06</v>
      </c>
      <c r="Y7" s="24">
        <v>109.05</v>
      </c>
      <c r="Z7" s="24">
        <v>109.74</v>
      </c>
      <c r="AA7" s="24">
        <v>110.01</v>
      </c>
      <c r="AB7" s="24">
        <v>112.55</v>
      </c>
      <c r="AC7" s="24">
        <v>114.22</v>
      </c>
      <c r="AD7" s="24">
        <v>102.95</v>
      </c>
      <c r="AE7" s="24">
        <v>103.34</v>
      </c>
      <c r="AF7" s="24">
        <v>102.7</v>
      </c>
      <c r="AG7" s="24">
        <v>104.11</v>
      </c>
      <c r="AH7" s="24">
        <v>101.98</v>
      </c>
      <c r="AI7" s="24">
        <v>104.54</v>
      </c>
      <c r="AJ7" s="24">
        <v>0</v>
      </c>
      <c r="AK7" s="24">
        <v>0</v>
      </c>
      <c r="AL7" s="24">
        <v>0</v>
      </c>
      <c r="AM7" s="24">
        <v>0</v>
      </c>
      <c r="AN7" s="24">
        <v>0</v>
      </c>
      <c r="AO7" s="24">
        <v>27.02</v>
      </c>
      <c r="AP7" s="24">
        <v>29.74</v>
      </c>
      <c r="AQ7" s="24">
        <v>48.2</v>
      </c>
      <c r="AR7" s="24">
        <v>46.91</v>
      </c>
      <c r="AS7" s="24">
        <v>52.27</v>
      </c>
      <c r="AT7" s="24">
        <v>65.930000000000007</v>
      </c>
      <c r="AU7" s="24">
        <v>25.92</v>
      </c>
      <c r="AV7" s="24">
        <v>27.85</v>
      </c>
      <c r="AW7" s="24">
        <v>35.630000000000003</v>
      </c>
      <c r="AX7" s="24">
        <v>32.090000000000003</v>
      </c>
      <c r="AY7" s="24">
        <v>40.1</v>
      </c>
      <c r="AZ7" s="24">
        <v>60.67</v>
      </c>
      <c r="BA7" s="24">
        <v>53.44</v>
      </c>
      <c r="BB7" s="24">
        <v>46.85</v>
      </c>
      <c r="BC7" s="24">
        <v>44.35</v>
      </c>
      <c r="BD7" s="24">
        <v>41.51</v>
      </c>
      <c r="BE7" s="24">
        <v>44.25</v>
      </c>
      <c r="BF7" s="24">
        <v>1477.38</v>
      </c>
      <c r="BG7" s="24">
        <v>1302.58</v>
      </c>
      <c r="BH7" s="24">
        <v>1160.05</v>
      </c>
      <c r="BI7" s="24">
        <v>1113.8399999999999</v>
      </c>
      <c r="BJ7" s="24">
        <v>1084.6400000000001</v>
      </c>
      <c r="BK7" s="24">
        <v>1252.71</v>
      </c>
      <c r="BL7" s="24">
        <v>1267.3900000000001</v>
      </c>
      <c r="BM7" s="24">
        <v>1268.6300000000001</v>
      </c>
      <c r="BN7" s="24">
        <v>1283.69</v>
      </c>
      <c r="BO7" s="24">
        <v>1160.22</v>
      </c>
      <c r="BP7" s="24">
        <v>1182.1099999999999</v>
      </c>
      <c r="BQ7" s="24">
        <v>99.83</v>
      </c>
      <c r="BR7" s="24">
        <v>99.37</v>
      </c>
      <c r="BS7" s="24">
        <v>98.55</v>
      </c>
      <c r="BT7" s="24">
        <v>98.64</v>
      </c>
      <c r="BU7" s="24">
        <v>98.69</v>
      </c>
      <c r="BV7" s="24">
        <v>87.03</v>
      </c>
      <c r="BW7" s="24">
        <v>84.3</v>
      </c>
      <c r="BX7" s="24">
        <v>82.88</v>
      </c>
      <c r="BY7" s="24">
        <v>82.53</v>
      </c>
      <c r="BZ7" s="24">
        <v>81.81</v>
      </c>
      <c r="CA7" s="24">
        <v>73.78</v>
      </c>
      <c r="CB7" s="24">
        <v>183.1</v>
      </c>
      <c r="CC7" s="24">
        <v>183.34</v>
      </c>
      <c r="CD7" s="24">
        <v>181.83</v>
      </c>
      <c r="CE7" s="24">
        <v>181.58</v>
      </c>
      <c r="CF7" s="24">
        <v>181.82</v>
      </c>
      <c r="CG7" s="24">
        <v>177.02</v>
      </c>
      <c r="CH7" s="24">
        <v>185.47</v>
      </c>
      <c r="CI7" s="24">
        <v>187.76</v>
      </c>
      <c r="CJ7" s="24">
        <v>190.48</v>
      </c>
      <c r="CK7" s="24">
        <v>193.59</v>
      </c>
      <c r="CL7" s="24">
        <v>220.62</v>
      </c>
      <c r="CM7" s="24">
        <v>61.81</v>
      </c>
      <c r="CN7" s="24">
        <v>61.58</v>
      </c>
      <c r="CO7" s="24">
        <v>61.23</v>
      </c>
      <c r="CP7" s="24">
        <v>59.87</v>
      </c>
      <c r="CQ7" s="24">
        <v>60.98</v>
      </c>
      <c r="CR7" s="24">
        <v>46.17</v>
      </c>
      <c r="CS7" s="24">
        <v>45.68</v>
      </c>
      <c r="CT7" s="24">
        <v>45.87</v>
      </c>
      <c r="CU7" s="24">
        <v>44.24</v>
      </c>
      <c r="CV7" s="24">
        <v>45.3</v>
      </c>
      <c r="CW7" s="24">
        <v>42.22</v>
      </c>
      <c r="CX7" s="24">
        <v>90.84</v>
      </c>
      <c r="CY7" s="24">
        <v>91.36</v>
      </c>
      <c r="CZ7" s="24">
        <v>92.05</v>
      </c>
      <c r="DA7" s="24">
        <v>92.47</v>
      </c>
      <c r="DB7" s="24">
        <v>92.89</v>
      </c>
      <c r="DC7" s="24">
        <v>87.84</v>
      </c>
      <c r="DD7" s="24">
        <v>87.96</v>
      </c>
      <c r="DE7" s="24">
        <v>87.65</v>
      </c>
      <c r="DF7" s="24">
        <v>88.15</v>
      </c>
      <c r="DG7" s="24">
        <v>88.37</v>
      </c>
      <c r="DH7" s="24">
        <v>85.67</v>
      </c>
      <c r="DI7" s="24">
        <v>29.18</v>
      </c>
      <c r="DJ7" s="24">
        <v>30.96</v>
      </c>
      <c r="DK7" s="24">
        <v>32.729999999999997</v>
      </c>
      <c r="DL7" s="24">
        <v>34.17</v>
      </c>
      <c r="DM7" s="24">
        <v>36</v>
      </c>
      <c r="DN7" s="24">
        <v>26.56</v>
      </c>
      <c r="DO7" s="24">
        <v>27.82</v>
      </c>
      <c r="DP7" s="24">
        <v>29.24</v>
      </c>
      <c r="DQ7" s="24">
        <v>31.73</v>
      </c>
      <c r="DR7" s="24">
        <v>32.57</v>
      </c>
      <c r="DS7" s="24">
        <v>28</v>
      </c>
      <c r="DT7" s="24">
        <v>0</v>
      </c>
      <c r="DU7" s="24">
        <v>0</v>
      </c>
      <c r="DV7" s="24">
        <v>0</v>
      </c>
      <c r="DW7" s="24">
        <v>0</v>
      </c>
      <c r="DX7" s="24">
        <v>0</v>
      </c>
      <c r="DY7" s="24">
        <v>0</v>
      </c>
      <c r="DZ7" s="24">
        <v>0</v>
      </c>
      <c r="EA7" s="24">
        <v>0</v>
      </c>
      <c r="EB7" s="24">
        <v>0</v>
      </c>
      <c r="EC7" s="24">
        <v>0.04</v>
      </c>
      <c r="ED7" s="24">
        <v>0.03</v>
      </c>
      <c r="EE7" s="24">
        <v>0</v>
      </c>
      <c r="EF7" s="24">
        <v>0.11</v>
      </c>
      <c r="EG7" s="24">
        <v>0.32</v>
      </c>
      <c r="EH7" s="24">
        <v>0.03</v>
      </c>
      <c r="EI7" s="24">
        <v>0</v>
      </c>
      <c r="EJ7" s="24">
        <v>0.06</v>
      </c>
      <c r="EK7" s="24">
        <v>0.04</v>
      </c>
      <c r="EL7" s="24">
        <v>0.06</v>
      </c>
      <c r="EM7" s="24">
        <v>0.27</v>
      </c>
      <c r="EN7" s="24">
        <v>0.22</v>
      </c>
      <c r="EO7" s="24">
        <v>0.13</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5">
      <c r="B11">
        <v>4</v>
      </c>
      <c r="C11">
        <v>3</v>
      </c>
      <c r="D11">
        <v>2</v>
      </c>
      <c r="E11">
        <v>1</v>
      </c>
      <c r="F11">
        <v>0</v>
      </c>
      <c r="G11" t="s">
        <v>108</v>
      </c>
    </row>
    <row r="12" spans="1:148" x14ac:dyDescent="0.25">
      <c r="B12">
        <v>1</v>
      </c>
      <c r="C12">
        <v>1</v>
      </c>
      <c r="D12">
        <v>2</v>
      </c>
      <c r="E12">
        <v>3</v>
      </c>
      <c r="F12">
        <v>4</v>
      </c>
      <c r="G12" t="s">
        <v>109</v>
      </c>
    </row>
    <row r="13" spans="1:148" x14ac:dyDescent="0.2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篤史</cp:lastModifiedBy>
  <dcterms:created xsi:type="dcterms:W3CDTF">2023-12-12T00:55:16Z</dcterms:created>
  <dcterms:modified xsi:type="dcterms:W3CDTF">2024-01-17T23:39:03Z</dcterms:modified>
  <cp:category/>
</cp:coreProperties>
</file>