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FS02.toyama-city.local\リダイレクト\108149\Desktop\【県１月26日（金）〆】公営企業に係る経営比較分析表（令和４年度決算）の分析等について（依頼）\"/>
    </mc:Choice>
  </mc:AlternateContent>
  <workbookProtection workbookAlgorithmName="SHA-512" workbookHashValue="gsMvb65nNq59SjKv/62HAWZtWBvnFJ41o2PDXJf1N9GxQDdnl5oIKtTPnAl3sldxqNyxC8GjcH960aqOAoU3tw==" workbookSaltValue="mfIk3aM4a+F6mGEHY1aL5A==" workbookSpinCount="100000" lockStructure="1"/>
  <bookViews>
    <workbookView xWindow="0" yWindow="0" windowWidth="28800" windowHeight="11813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<sst xmlns="http://schemas.openxmlformats.org/spreadsheetml/2006/main" count="236" uniqueCount="122">
  <si>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</si>
  <si>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</si>
  <si>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</si>
  <si>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</si>
  <si>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</si>
  <si>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</si>
  <si>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</si>
  <si>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</si>
  <si>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</si>
  <si>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</si>
  <si>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</si>
  <si>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</si>
  <si>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</si>
  <si>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</si>
  <si>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</si>
  <si>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</si>
  <si>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</si>
  <si>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</si>
  <si>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</si>
  <si>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</si>
  <si>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</si>
  <si>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</si>
  <si>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</si>
  <si>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</si>
  <si>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</si>
  <si>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</si>
  <si>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</si>
  <si>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</si>
  <si>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</si>
  <si>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</si>
  <si>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</si>
  <si>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</si>
  <si>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</si>
  <si>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</si>
  <si>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</si>
  <si>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</si>
  <si>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</si>
  <si>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</si>
  <si>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</si>
  <si>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</si>
  <si>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</si>
  <si>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</si>
  <si>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</si>
  <si>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</si>
  <si>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</si>
  <si>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</si>
  <si>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</si>
  <si>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</si>
  <si>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</si>
  <si>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</si>
  <si>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</si>
  <si>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</si>
  <si>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</si>
  <si>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</si>
  <si>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</si>
  <si>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</si>
  <si>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</si>
  <si>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</si>
  <si>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</si>
  <si>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</si>
  <si>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</si>
  <si>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</si>
  <si>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</si>
  <si>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</si>
  <si>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</si>
  <si>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</si>
  <si>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</si>
  <si>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</si>
  <si>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</si>
  <si>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</si>
  <si>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</si>
  <si>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</si>
  <si>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</si>
  <si>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</si>
  <si>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</si>
  <si>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</si>
  <si>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</si>
  <si>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</si>
  <si>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</si>
  <si>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</si>
  <si>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</si>
  <si>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</si>
  <si>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</si>
  <si>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</si>
  <si>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</si>
  <si>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</si>
  <si>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</si>
  <si>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</si>
  <si>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</si>
  <si>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</si>
  <si>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</si>
  <si>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</si>
  <si>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</si>
  <si>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</si>
  <si>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</si>
  <si>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</si>
  <si>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</si>
  <si>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</si>
  <si>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</si>
  <si>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</si>
  <si>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</si>
  <si>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</si>
  <si>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</si>
  <si>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</si>
  <si>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</si>
  <si>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</si>
  <si>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</si>
  <si>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</si>
  <si>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</si>
  <si>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</si>
  <si>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</si>
  <si>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</si>
  <si>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</si>
  <si>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</si>
  <si>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</si>
  <si>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</si>
  <si>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</si>
  <si>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</si>
  <si>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</si>
  <si>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経費回収率は、100％未満であり、一般会計繰入金により賄われている現状にある。
　企業債残高については、年々減少しているが、すべて一般会計繰入金で負担している現状にあるため、企業債残高対事業規模比率の値は0となってる。今後、更新や統廃合に係る投資が増えることが想定されるため、更なる経営改善が必要となると考えられる。
　汚水処理原価は、平成30年度からは類似団体平均値より高くなっており、施設個々の運転状況・耐用年数等を踏まえ、より効率的な維持管理業務に取り組む。
　令和2年度は、少し増加しているものの、全体的に人口減少等により施設利用率が減少傾向にあるため、水洗化率の向上を目指し、使用料収入の更なる向上を図る。
　水洗化率は、下水道未接続世帯への啓発活動に取組み、普及促進を図っていることから、年々増加傾向にある。
</t>
    <phoneticPr fontId="4"/>
  </si>
  <si>
    <t>　供用開始が一番早い地区（昭和62年）の経過年数は36年であり、標準耐用年数50年を経過している管渠はないことから、老朽化に伴う管渠の更新は実施していない。</t>
    <phoneticPr fontId="4"/>
  </si>
  <si>
    <t>　人口減少等の社会情勢の変化や節水型機器の普及により、下水道使用料の増収が見込めない中、施設の老朽化に伴う維持管理費の増加が見込まれることから、厳しい経営状況が続くと予想される。
　施設の合理化と効率化を図るため、流域下水道や公共下水道への接続及び処理施設の統廃合を検討し、経費を抑制しつつ、施設機能を維持するべく、効率的な維持管理に取り組む。
経営戦略：策定済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</si>
</sst>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4-40B2-9048-3DF6F7359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4-40B2-9048-3DF6F7359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56.3</c:v>
                </c:pt>
                <c:pt idx="1">
                  <c:v>54.78</c:v>
                </c:pt>
                <c:pt idx="2">
                  <c:v>55.53</c:v>
                </c:pt>
                <c:pt idx="3">
                  <c:v>54.7</c:v>
                </c:pt>
                <c:pt idx="4">
                  <c:v>53.84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8-4413-8F44-CF3B4FC69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56.72</c:v>
                </c:pt>
                <c:pt idx="1">
                  <c:v>54.06</c:v>
                </c:pt>
                <c:pt idx="2">
                  <c:v>55.26</c:v>
                </c:pt>
                <c:pt idx="3">
                  <c:v>54.54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8-4413-8F44-CF3B4FC69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89.24</c:v>
                </c:pt>
                <c:pt idx="1">
                  <c:v>89.46</c:v>
                </c:pt>
                <c:pt idx="2">
                  <c:v>89.77</c:v>
                </c:pt>
                <c:pt idx="3">
                  <c:v>90.64</c:v>
                </c:pt>
                <c:pt idx="4">
                  <c:v>90.88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6-42D8-9E3A-673252F37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90.04</c:v>
                </c:pt>
                <c:pt idx="1">
                  <c:v>90.11</c:v>
                </c:pt>
                <c:pt idx="2">
                  <c:v>90.52</c:v>
                </c:pt>
                <c:pt idx="3">
                  <c:v>90.3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6-42D8-9E3A-673252F37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93.49</c:v>
                </c:pt>
                <c:pt idx="1">
                  <c:v>93.25</c:v>
                </c:pt>
                <c:pt idx="2">
                  <c:v>95.72</c:v>
                </c:pt>
                <c:pt idx="3">
                  <c:v>93.51</c:v>
                </c:pt>
                <c:pt idx="4">
                  <c:v>93.21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D-4CBC-8548-D4B16C2A5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D-4CBC-8548-D4B16C2A5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E-493F-B312-24553E0AC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E-493F-B312-24553E0AC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6-47B3-9595-B7372269B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6-47B3-9595-B7372269B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5-480D-A964-FC20C72CA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5-480D-A964-FC20C72CA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B-431B-ACDB-81D1AED5D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B-431B-ACDB-81D1AED5D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0-45ED-AD31-11C38100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654.91999999999996</c:v>
                </c:pt>
                <c:pt idx="1">
                  <c:v>654.71</c:v>
                </c:pt>
                <c:pt idx="2">
                  <c:v>783.8</c:v>
                </c:pt>
                <c:pt idx="3">
                  <c:v>778.81</c:v>
                </c:pt>
                <c:pt idx="4">
                  <c:v>718.49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0-45ED-AD31-11C38100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76.73</c:v>
                </c:pt>
                <c:pt idx="1">
                  <c:v>76.02</c:v>
                </c:pt>
                <c:pt idx="2">
                  <c:v>68.599999999999994</c:v>
                </c:pt>
                <c:pt idx="3">
                  <c:v>78.25</c:v>
                </c:pt>
                <c:pt idx="4">
                  <c:v>70.94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F-4421-8511-9BFE0838F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65.37</c:v>
                </c:pt>
                <c:pt idx="2">
                  <c:v>68.11</c:v>
                </c:pt>
                <c:pt idx="3">
                  <c:v>67.23</c:v>
                </c:pt>
                <c:pt idx="4">
                  <c:v>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F-4421-8511-9BFE0838F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244.25</c:v>
                </c:pt>
                <c:pt idx="1">
                  <c:v>246.74</c:v>
                </c:pt>
                <c:pt idx="2">
                  <c:v>275.13</c:v>
                </c:pt>
                <c:pt idx="3">
                  <c:v>242.66</c:v>
                </c:pt>
                <c:pt idx="4">
                  <c:v>268.20999999999998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A-4CA3-9C98-19AB4F31C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230.88</c:v>
                </c:pt>
                <c:pt idx="1">
                  <c:v>228.99</c:v>
                </c:pt>
                <c:pt idx="2">
                  <c:v>222.41</c:v>
                </c:pt>
                <c:pt idx="3">
                  <c:v>228.21</c:v>
                </c:pt>
                <c:pt idx="4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A-4CA3-9C98-19AB4F31C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BJ91" sqref="BJ91"/>
    </sheetView>
  </sheetViews>
  <sheetFormatPr defaultColWidth="2.59765625" defaultRowHeight="12.75" x14ac:dyDescent="0.25"/>
  <cols>
    <col min="1" max="1" width="2.59765625" customWidth="1"/>
    <col min="2" max="62" width="3.73046875" customWidth="1"/>
    <col min="64" max="78" width="3.1328125" customWidth="1"/>
    <col min="79" max="79" width="4.46484375" bestFit="1" customWidth="1"/>
    <col min="81" max="82" width="4.46484375" bestFit="1" customWidth="1"/>
  </cols>
  <sheetData>
    <row r="1" spans="1:78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2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2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5">
      <c r="A6" s="2"/>
      <c r="B6" s="71" t="str">
        <f>データ!H6</f>
        <v>富山県　富山市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2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F1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409075</v>
      </c>
      <c r="AM8" s="55"/>
      <c r="AN8" s="55"/>
      <c r="AO8" s="55"/>
      <c r="AP8" s="55"/>
      <c r="AQ8" s="55"/>
      <c r="AR8" s="55"/>
      <c r="AS8" s="55"/>
      <c r="AT8" s="54">
        <f>データ!T6</f>
        <v>1241.7</v>
      </c>
      <c r="AU8" s="54"/>
      <c r="AV8" s="54"/>
      <c r="AW8" s="54"/>
      <c r="AX8" s="54"/>
      <c r="AY8" s="54"/>
      <c r="AZ8" s="54"/>
      <c r="BA8" s="54"/>
      <c r="BB8" s="54">
        <f>データ!U6</f>
        <v>329.45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2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2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4.13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3080</v>
      </c>
      <c r="AE10" s="55"/>
      <c r="AF10" s="55"/>
      <c r="AG10" s="55"/>
      <c r="AH10" s="55"/>
      <c r="AI10" s="55"/>
      <c r="AJ10" s="55"/>
      <c r="AK10" s="2"/>
      <c r="AL10" s="55">
        <f>データ!V6</f>
        <v>16838</v>
      </c>
      <c r="AM10" s="55"/>
      <c r="AN10" s="55"/>
      <c r="AO10" s="55"/>
      <c r="AP10" s="55"/>
      <c r="AQ10" s="55"/>
      <c r="AR10" s="55"/>
      <c r="AS10" s="55"/>
      <c r="AT10" s="54">
        <f>データ!W6</f>
        <v>7.69</v>
      </c>
      <c r="AU10" s="54"/>
      <c r="AV10" s="54"/>
      <c r="AW10" s="54"/>
      <c r="AX10" s="54"/>
      <c r="AY10" s="54"/>
      <c r="AZ10" s="54"/>
      <c r="BA10" s="54"/>
      <c r="BB10" s="54">
        <f>データ!X6</f>
        <v>2189.6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2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120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121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5">
      <c r="C84" s="2"/>
    </row>
    <row r="85" spans="1:78" hidden="1" x14ac:dyDescent="0.2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45</v>
      </c>
      <c r="O86" s="12" t="str">
        <f>データ!EO6</f>
        <v>【0.02】</v>
      </c>
    </row>
  </sheetData>
  <sheetProtection algorithmName="SHA-512" hashValue="jESOCvBGSznbMzrGOW7qz+p/MpNa6cFg0zFtWN/2sIwwLKj86YLdz7LL9f/y7BY2I8HecvH7YX4Nwv/ihUImbQ==" saltValue="injx0REBZ1JtfMh6WLCVA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2.75" x14ac:dyDescent="0.25"/>
  <cols>
    <col min="2" max="144" width="11.86328125" customWidth="1"/>
  </cols>
  <sheetData>
    <row r="1" spans="1:145" x14ac:dyDescent="0.2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25">
      <c r="A6" s="14" t="s">
        <v>98</v>
      </c>
      <c r="B6" s="19">
        <f>B7</f>
        <v>2022</v>
      </c>
      <c r="C6" s="19">
        <f t="shared" ref="C6:X6" si="3">C7</f>
        <v>162019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富山市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4.13</v>
      </c>
      <c r="Q6" s="20">
        <f t="shared" si="3"/>
        <v>100</v>
      </c>
      <c r="R6" s="20">
        <f t="shared" si="3"/>
        <v>3080</v>
      </c>
      <c r="S6" s="20">
        <f t="shared" si="3"/>
        <v>409075</v>
      </c>
      <c r="T6" s="20">
        <f t="shared" si="3"/>
        <v>1241.7</v>
      </c>
      <c r="U6" s="20">
        <f t="shared" si="3"/>
        <v>329.45</v>
      </c>
      <c r="V6" s="20">
        <f t="shared" si="3"/>
        <v>16838</v>
      </c>
      <c r="W6" s="20">
        <f t="shared" si="3"/>
        <v>7.69</v>
      </c>
      <c r="X6" s="20">
        <f t="shared" si="3"/>
        <v>2189.6</v>
      </c>
      <c r="Y6" s="21">
        <f>IF(Y7="",NA(),Y7)</f>
        <v>93.49</v>
      </c>
      <c r="Z6" s="21">
        <f t="shared" ref="Z6:AH6" si="4">IF(Z7="",NA(),Z7)</f>
        <v>93.25</v>
      </c>
      <c r="AA6" s="21">
        <f t="shared" si="4"/>
        <v>95.72</v>
      </c>
      <c r="AB6" s="21">
        <f t="shared" si="4"/>
        <v>93.51</v>
      </c>
      <c r="AC6" s="21">
        <f t="shared" si="4"/>
        <v>93.21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654.91999999999996</v>
      </c>
      <c r="BL6" s="21">
        <f t="shared" si="7"/>
        <v>654.71</v>
      </c>
      <c r="BM6" s="21">
        <f t="shared" si="7"/>
        <v>783.8</v>
      </c>
      <c r="BN6" s="21">
        <f t="shared" si="7"/>
        <v>778.81</v>
      </c>
      <c r="BO6" s="21">
        <f t="shared" si="7"/>
        <v>718.49</v>
      </c>
      <c r="BP6" s="20" t="str">
        <f>IF(BP7="","",IF(BP7="-","【-】","【"&amp;SUBSTITUTE(TEXT(BP7,"#,##0.00"),"-","△")&amp;"】"))</f>
        <v>【809.19】</v>
      </c>
      <c r="BQ6" s="21">
        <f>IF(BQ7="",NA(),BQ7)</f>
        <v>76.73</v>
      </c>
      <c r="BR6" s="21">
        <f t="shared" ref="BR6:BZ6" si="8">IF(BR7="",NA(),BR7)</f>
        <v>76.02</v>
      </c>
      <c r="BS6" s="21">
        <f t="shared" si="8"/>
        <v>68.599999999999994</v>
      </c>
      <c r="BT6" s="21">
        <f t="shared" si="8"/>
        <v>78.25</v>
      </c>
      <c r="BU6" s="21">
        <f t="shared" si="8"/>
        <v>70.94</v>
      </c>
      <c r="BV6" s="21">
        <f t="shared" si="8"/>
        <v>65.39</v>
      </c>
      <c r="BW6" s="21">
        <f t="shared" si="8"/>
        <v>65.37</v>
      </c>
      <c r="BX6" s="21">
        <f t="shared" si="8"/>
        <v>68.11</v>
      </c>
      <c r="BY6" s="21">
        <f t="shared" si="8"/>
        <v>67.23</v>
      </c>
      <c r="BZ6" s="21">
        <f t="shared" si="8"/>
        <v>61.82</v>
      </c>
      <c r="CA6" s="20" t="str">
        <f>IF(CA7="","",IF(CA7="-","【-】","【"&amp;SUBSTITUTE(TEXT(CA7,"#,##0.00"),"-","△")&amp;"】"))</f>
        <v>【57.02】</v>
      </c>
      <c r="CB6" s="21">
        <f>IF(CB7="",NA(),CB7)</f>
        <v>244.25</v>
      </c>
      <c r="CC6" s="21">
        <f t="shared" ref="CC6:CK6" si="9">IF(CC7="",NA(),CC7)</f>
        <v>246.74</v>
      </c>
      <c r="CD6" s="21">
        <f t="shared" si="9"/>
        <v>275.13</v>
      </c>
      <c r="CE6" s="21">
        <f t="shared" si="9"/>
        <v>242.66</v>
      </c>
      <c r="CF6" s="21">
        <f t="shared" si="9"/>
        <v>268.20999999999998</v>
      </c>
      <c r="CG6" s="21">
        <f t="shared" si="9"/>
        <v>230.88</v>
      </c>
      <c r="CH6" s="21">
        <f t="shared" si="9"/>
        <v>228.99</v>
      </c>
      <c r="CI6" s="21">
        <f t="shared" si="9"/>
        <v>222.41</v>
      </c>
      <c r="CJ6" s="21">
        <f t="shared" si="9"/>
        <v>228.21</v>
      </c>
      <c r="CK6" s="21">
        <f t="shared" si="9"/>
        <v>246.9</v>
      </c>
      <c r="CL6" s="20" t="str">
        <f>IF(CL7="","",IF(CL7="-","【-】","【"&amp;SUBSTITUTE(TEXT(CL7,"#,##0.00"),"-","△")&amp;"】"))</f>
        <v>【273.68】</v>
      </c>
      <c r="CM6" s="21">
        <f>IF(CM7="",NA(),CM7)</f>
        <v>56.3</v>
      </c>
      <c r="CN6" s="21">
        <f t="shared" ref="CN6:CV6" si="10">IF(CN7="",NA(),CN7)</f>
        <v>54.78</v>
      </c>
      <c r="CO6" s="21">
        <f t="shared" si="10"/>
        <v>55.53</v>
      </c>
      <c r="CP6" s="21">
        <f t="shared" si="10"/>
        <v>54.7</v>
      </c>
      <c r="CQ6" s="21">
        <f t="shared" si="10"/>
        <v>53.84</v>
      </c>
      <c r="CR6" s="21">
        <f t="shared" si="10"/>
        <v>56.72</v>
      </c>
      <c r="CS6" s="21">
        <f t="shared" si="10"/>
        <v>54.06</v>
      </c>
      <c r="CT6" s="21">
        <f t="shared" si="10"/>
        <v>55.26</v>
      </c>
      <c r="CU6" s="21">
        <f t="shared" si="10"/>
        <v>54.54</v>
      </c>
      <c r="CV6" s="21">
        <f t="shared" si="10"/>
        <v>52.9</v>
      </c>
      <c r="CW6" s="20" t="str">
        <f>IF(CW7="","",IF(CW7="-","【-】","【"&amp;SUBSTITUTE(TEXT(CW7,"#,##0.00"),"-","△")&amp;"】"))</f>
        <v>【52.55】</v>
      </c>
      <c r="CX6" s="21">
        <f>IF(CX7="",NA(),CX7)</f>
        <v>89.24</v>
      </c>
      <c r="CY6" s="21">
        <f t="shared" ref="CY6:DG6" si="11">IF(CY7="",NA(),CY7)</f>
        <v>89.46</v>
      </c>
      <c r="CZ6" s="21">
        <f t="shared" si="11"/>
        <v>89.77</v>
      </c>
      <c r="DA6" s="21">
        <f t="shared" si="11"/>
        <v>90.64</v>
      </c>
      <c r="DB6" s="21">
        <f t="shared" si="11"/>
        <v>90.88</v>
      </c>
      <c r="DC6" s="21">
        <f t="shared" si="11"/>
        <v>90.04</v>
      </c>
      <c r="DD6" s="21">
        <f t="shared" si="11"/>
        <v>90.11</v>
      </c>
      <c r="DE6" s="21">
        <f t="shared" si="11"/>
        <v>90.52</v>
      </c>
      <c r="DF6" s="21">
        <f t="shared" si="11"/>
        <v>90.3</v>
      </c>
      <c r="DG6" s="21">
        <f t="shared" si="11"/>
        <v>90.3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1">
        <f t="shared" si="14"/>
        <v>0.02</v>
      </c>
      <c r="EL6" s="21">
        <f t="shared" si="14"/>
        <v>0.02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5">
      <c r="A7" s="14"/>
      <c r="B7" s="23">
        <v>2022</v>
      </c>
      <c r="C7" s="23">
        <v>162019</v>
      </c>
      <c r="D7" s="23">
        <v>47</v>
      </c>
      <c r="E7" s="23">
        <v>17</v>
      </c>
      <c r="F7" s="23">
        <v>5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4.13</v>
      </c>
      <c r="Q7" s="24">
        <v>100</v>
      </c>
      <c r="R7" s="24">
        <v>3080</v>
      </c>
      <c r="S7" s="24">
        <v>409075</v>
      </c>
      <c r="T7" s="24">
        <v>1241.7</v>
      </c>
      <c r="U7" s="24">
        <v>329.45</v>
      </c>
      <c r="V7" s="24">
        <v>16838</v>
      </c>
      <c r="W7" s="24">
        <v>7.69</v>
      </c>
      <c r="X7" s="24">
        <v>2189.6</v>
      </c>
      <c r="Y7" s="24">
        <v>93.49</v>
      </c>
      <c r="Z7" s="24">
        <v>93.25</v>
      </c>
      <c r="AA7" s="24">
        <v>95.72</v>
      </c>
      <c r="AB7" s="24">
        <v>93.51</v>
      </c>
      <c r="AC7" s="24">
        <v>93.21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654.91999999999996</v>
      </c>
      <c r="BL7" s="24">
        <v>654.71</v>
      </c>
      <c r="BM7" s="24">
        <v>783.8</v>
      </c>
      <c r="BN7" s="24">
        <v>778.81</v>
      </c>
      <c r="BO7" s="24">
        <v>718.49</v>
      </c>
      <c r="BP7" s="24">
        <v>809.19</v>
      </c>
      <c r="BQ7" s="24">
        <v>76.73</v>
      </c>
      <c r="BR7" s="24">
        <v>76.02</v>
      </c>
      <c r="BS7" s="24">
        <v>68.599999999999994</v>
      </c>
      <c r="BT7" s="24">
        <v>78.25</v>
      </c>
      <c r="BU7" s="24">
        <v>70.94</v>
      </c>
      <c r="BV7" s="24">
        <v>65.39</v>
      </c>
      <c r="BW7" s="24">
        <v>65.37</v>
      </c>
      <c r="BX7" s="24">
        <v>68.11</v>
      </c>
      <c r="BY7" s="24">
        <v>67.23</v>
      </c>
      <c r="BZ7" s="24">
        <v>61.82</v>
      </c>
      <c r="CA7" s="24">
        <v>57.02</v>
      </c>
      <c r="CB7" s="24">
        <v>244.25</v>
      </c>
      <c r="CC7" s="24">
        <v>246.74</v>
      </c>
      <c r="CD7" s="24">
        <v>275.13</v>
      </c>
      <c r="CE7" s="24">
        <v>242.66</v>
      </c>
      <c r="CF7" s="24">
        <v>268.20999999999998</v>
      </c>
      <c r="CG7" s="24">
        <v>230.88</v>
      </c>
      <c r="CH7" s="24">
        <v>228.99</v>
      </c>
      <c r="CI7" s="24">
        <v>222.41</v>
      </c>
      <c r="CJ7" s="24">
        <v>228.21</v>
      </c>
      <c r="CK7" s="24">
        <v>246.9</v>
      </c>
      <c r="CL7" s="24">
        <v>273.68</v>
      </c>
      <c r="CM7" s="24">
        <v>56.3</v>
      </c>
      <c r="CN7" s="24">
        <v>54.78</v>
      </c>
      <c r="CO7" s="24">
        <v>55.53</v>
      </c>
      <c r="CP7" s="24">
        <v>54.7</v>
      </c>
      <c r="CQ7" s="24">
        <v>53.84</v>
      </c>
      <c r="CR7" s="24">
        <v>56.72</v>
      </c>
      <c r="CS7" s="24">
        <v>54.06</v>
      </c>
      <c r="CT7" s="24">
        <v>55.26</v>
      </c>
      <c r="CU7" s="24">
        <v>54.54</v>
      </c>
      <c r="CV7" s="24">
        <v>52.9</v>
      </c>
      <c r="CW7" s="24">
        <v>52.55</v>
      </c>
      <c r="CX7" s="24">
        <v>89.24</v>
      </c>
      <c r="CY7" s="24">
        <v>89.46</v>
      </c>
      <c r="CZ7" s="24">
        <v>89.77</v>
      </c>
      <c r="DA7" s="24">
        <v>90.64</v>
      </c>
      <c r="DB7" s="24">
        <v>90.88</v>
      </c>
      <c r="DC7" s="24">
        <v>90.04</v>
      </c>
      <c r="DD7" s="24">
        <v>90.11</v>
      </c>
      <c r="DE7" s="24">
        <v>90.52</v>
      </c>
      <c r="DF7" s="24">
        <v>90.3</v>
      </c>
      <c r="DG7" s="24">
        <v>90.3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0.02</v>
      </c>
      <c r="EL7" s="24">
        <v>0.02</v>
      </c>
      <c r="EM7" s="24">
        <v>0.01</v>
      </c>
      <c r="EN7" s="24">
        <v>0.01</v>
      </c>
      <c r="EO7" s="24">
        <v>0.02</v>
      </c>
    </row>
    <row r="8" spans="1:145" x14ac:dyDescent="0.2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2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2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25">
      <c r="B13" t="s">
        <v>114</v>
      </c>
      <c r="C13" t="s">
        <v>115</v>
      </c>
      <c r="D13" t="s">
        <v>116</v>
      </c>
      <c r="E13" t="s">
        <v>117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水島　誠</cp:lastModifiedBy>
  <dcterms:created xsi:type="dcterms:W3CDTF">2023-12-12T02:53:46Z</dcterms:created>
  <dcterms:modified xsi:type="dcterms:W3CDTF">2024-01-19T01:39:02Z</dcterms:modified>
  <cp:category/>
</cp:coreProperties>
</file>