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S02.toyama-city.local\リダイレクト\108149\Desktop\【県１月26日（金）〆】公営企業に係る経営比較分析表（令和４年度決算）の分析等について（依頼）\農村整備課回答\"/>
    </mc:Choice>
  </mc:AlternateContent>
  <workbookProtection workbookAlgorithmName="SHA-512" workbookHashValue="ced7NmtgUVlC3bBNPC4dl8BdhRh8sZHOLQi+fkVEsXbpDoKS/swiO07Dcrp1VrtWOIZns1TtA853WvwUOIDQUQ==" workbookSaltValue="3Y8AdtodvkUA70HKNP1dyA==" workbookSpinCount="100000" lockStructure="1"/>
  <bookViews>
    <workbookView xWindow="0" yWindow="0" windowWidth="28800" windowHeight="12383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<sst xmlns="http://schemas.openxmlformats.org/spreadsheetml/2006/main" count="236" uniqueCount="118">
  <si>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</si>
  <si>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</si>
  <si>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</si>
  <si>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</si>
  <si>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</si>
  <si>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</si>
  <si>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</si>
  <si>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</si>
  <si>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</si>
  <si>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</si>
  <si>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</si>
  <si>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</si>
  <si>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</si>
  <si>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</si>
  <si>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</si>
  <si>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</si>
  <si>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</si>
  <si>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</si>
  <si>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</si>
  <si>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</si>
  <si>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</si>
  <si>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</si>
  <si>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</si>
  <si>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</si>
  <si>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</si>
  <si>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</si>
  <si>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</si>
  <si>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</si>
  <si>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</si>
  <si>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</si>
  <si>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</si>
  <si>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</si>
  <si>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</si>
  <si>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</si>
  <si>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</si>
  <si>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</si>
  <si>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</si>
  <si>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</si>
  <si>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</si>
  <si>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</si>
  <si>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</si>
  <si>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</si>
  <si>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</si>
  <si>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</si>
  <si>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</si>
  <si>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</si>
  <si>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</si>
  <si>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</si>
  <si>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</si>
  <si>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</si>
  <si>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</si>
  <si>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</si>
  <si>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</si>
  <si>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</si>
  <si>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</si>
  <si>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</si>
  <si>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</si>
  <si>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</si>
  <si>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</si>
  <si>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</si>
  <si>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</si>
  <si>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</si>
  <si>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</si>
  <si>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</si>
  <si>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</si>
  <si>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</si>
  <si>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</si>
  <si>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</si>
  <si>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</si>
  <si>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</si>
  <si>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</si>
  <si>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</si>
  <si>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</si>
  <si>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</si>
  <si>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</si>
  <si>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</si>
  <si>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</si>
  <si>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</si>
  <si>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</si>
  <si>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</si>
  <si>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</si>
  <si>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</si>
  <si>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</si>
  <si>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</si>
  <si>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</si>
  <si>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</si>
  <si>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</si>
  <si>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</si>
  <si>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</si>
  <si>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</si>
  <si>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</si>
  <si>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</si>
  <si>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</si>
  <si>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</si>
  <si>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</si>
  <si>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</si>
  <si>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</si>
  <si>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</si>
  <si>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</si>
  <si>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</si>
  <si>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</si>
  <si>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</si>
  <si>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</si>
  <si>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</si>
  <si>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</si>
  <si>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</si>
  <si>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</si>
  <si>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</si>
  <si>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</si>
  <si>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</si>
  <si>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</si>
  <si>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</si>
  <si>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</si>
  <si>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</si>
  <si>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</si>
  <si>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収益的収支比率および経費回収率が100％未満であり、一般会計繰入金により賄われている現状にある。
 事業規模が小さいことから経費回収率の向上は難しい。</t>
    <phoneticPr fontId="4"/>
  </si>
  <si>
    <t xml:space="preserve">　供用開始が一番早い（平成10年）管渠は25年経過しており、標準耐用年数50年経過している管渠はないことから、老朽化に伴う管渠の更新は実施していない。
</t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</si>
  <si>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事業規模が小さいことから経費回収は難しいが、施設の合理化と効率化を図るため、公共下水道への接続及び処理施設の統廃合を検討し、経費を抑制しつつ、施設機能を維持するべく、効率的な維持管理に取り組む。
経営戦略：策定済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</si>
</sst>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D-4FFB-8F73-4960D4B73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D-4FFB-8F73-4960D4B73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58.14</c:v>
                </c:pt>
                <c:pt idx="1">
                  <c:v>37.21</c:v>
                </c:pt>
                <c:pt idx="2">
                  <c:v>39.53</c:v>
                </c:pt>
                <c:pt idx="3">
                  <c:v>39.53</c:v>
                </c:pt>
                <c:pt idx="4">
                  <c:v>41.86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9-420E-8B71-7DA92ACF0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35.340000000000003</c:v>
                </c:pt>
                <c:pt idx="1">
                  <c:v>34.68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9-420E-8B71-7DA92ACF0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83.84</c:v>
                </c:pt>
                <c:pt idx="1">
                  <c:v>85.57</c:v>
                </c:pt>
                <c:pt idx="2">
                  <c:v>83.84</c:v>
                </c:pt>
                <c:pt idx="3">
                  <c:v>86.46</c:v>
                </c:pt>
                <c:pt idx="4">
                  <c:v>84.04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C-4A5D-86E2-770E5070D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91.52</c:v>
                </c:pt>
                <c:pt idx="1">
                  <c:v>90.33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C-4A5D-86E2-770E5070D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43.2</c:v>
                </c:pt>
                <c:pt idx="1">
                  <c:v>42.56</c:v>
                </c:pt>
                <c:pt idx="2">
                  <c:v>42.55</c:v>
                </c:pt>
                <c:pt idx="3">
                  <c:v>41.16</c:v>
                </c:pt>
                <c:pt idx="4">
                  <c:v>40.270000000000003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F-4597-8F75-8852D09B7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F-4597-8F75-8852D09B7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2-4F7D-BBC8-AB71C657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2-4F7D-BBC8-AB71C6579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D-41C0-9540-64BD6017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D-41C0-9540-64BD6017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4-4620-A7EA-18F306CB1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4-4620-A7EA-18F306CB1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4-4B77-BE6C-700EEAA8E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4-4B77-BE6C-700EEAA8E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A-4873-AC67-BF338298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1837.88</c:v>
                </c:pt>
                <c:pt idx="1">
                  <c:v>1748.51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A-4873-AC67-BF3382989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68.13</c:v>
                </c:pt>
                <c:pt idx="1">
                  <c:v>56.91</c:v>
                </c:pt>
                <c:pt idx="2">
                  <c:v>53.13</c:v>
                </c:pt>
                <c:pt idx="3">
                  <c:v>56.54</c:v>
                </c:pt>
                <c:pt idx="4">
                  <c:v>60.82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7-43B9-A5A6-3EB3A54C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35.03</c:v>
                </c:pt>
                <c:pt idx="1">
                  <c:v>34.99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7-43B9-A5A6-3EB3A54C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251.92</c:v>
                </c:pt>
                <c:pt idx="1">
                  <c:v>296.08999999999997</c:v>
                </c:pt>
                <c:pt idx="2">
                  <c:v>325.32</c:v>
                </c:pt>
                <c:pt idx="3">
                  <c:v>307.52</c:v>
                </c:pt>
                <c:pt idx="4">
                  <c:v>291.8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E-40DA-A91F-FE38E813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525.22</c:v>
                </c:pt>
                <c:pt idx="1">
                  <c:v>520.91999999999996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E-40DA-A91F-FE38E813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7" zoomScaleNormal="77" workbookViewId="0">
      <selection activeCell="CC67" sqref="CC67"/>
    </sheetView>
  </sheetViews>
  <sheetFormatPr defaultColWidth="2.59765625" defaultRowHeight="12.75" x14ac:dyDescent="0.25"/>
  <cols>
    <col min="1" max="1" width="2.59765625" customWidth="1"/>
    <col min="2" max="62" width="3.73046875" customWidth="1"/>
    <col min="64" max="78" width="3.1328125" customWidth="1"/>
    <col min="79" max="79" width="4.46484375" bestFit="1" customWidth="1"/>
    <col min="81" max="82" width="4.46484375" bestFit="1" customWidth="1"/>
  </cols>
  <sheetData>
    <row r="1" spans="1:78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5">
      <c r="A6" s="2"/>
      <c r="B6" s="71" t="str">
        <f>データ!H6</f>
        <v>富山県　富山市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2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小規模集合排水処理</v>
      </c>
      <c r="Q8" s="66"/>
      <c r="R8" s="66"/>
      <c r="S8" s="66"/>
      <c r="T8" s="66"/>
      <c r="U8" s="66"/>
      <c r="V8" s="66"/>
      <c r="W8" s="66" t="str">
        <f>データ!L6</f>
        <v>I2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409075</v>
      </c>
      <c r="AM8" s="55"/>
      <c r="AN8" s="55"/>
      <c r="AO8" s="55"/>
      <c r="AP8" s="55"/>
      <c r="AQ8" s="55"/>
      <c r="AR8" s="55"/>
      <c r="AS8" s="55"/>
      <c r="AT8" s="54">
        <f>データ!T6</f>
        <v>1241.7</v>
      </c>
      <c r="AU8" s="54"/>
      <c r="AV8" s="54"/>
      <c r="AW8" s="54"/>
      <c r="AX8" s="54"/>
      <c r="AY8" s="54"/>
      <c r="AZ8" s="54"/>
      <c r="BA8" s="54"/>
      <c r="BB8" s="54">
        <f>データ!U6</f>
        <v>329.45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2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2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0.02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3080</v>
      </c>
      <c r="AE10" s="55"/>
      <c r="AF10" s="55"/>
      <c r="AG10" s="55"/>
      <c r="AH10" s="55"/>
      <c r="AI10" s="55"/>
      <c r="AJ10" s="55"/>
      <c r="AK10" s="2"/>
      <c r="AL10" s="55">
        <f>データ!V6</f>
        <v>94</v>
      </c>
      <c r="AM10" s="55"/>
      <c r="AN10" s="55"/>
      <c r="AO10" s="55"/>
      <c r="AP10" s="55"/>
      <c r="AQ10" s="55"/>
      <c r="AR10" s="55"/>
      <c r="AS10" s="55"/>
      <c r="AT10" s="54">
        <f>データ!W6</f>
        <v>0.03</v>
      </c>
      <c r="AU10" s="54"/>
      <c r="AV10" s="54"/>
      <c r="AW10" s="54"/>
      <c r="AX10" s="54"/>
      <c r="AY10" s="54"/>
      <c r="AZ10" s="54"/>
      <c r="BA10" s="54"/>
      <c r="BB10" s="54">
        <f>データ!X6</f>
        <v>3133.33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2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5">
      <c r="C84" s="2"/>
    </row>
    <row r="85" spans="1:78" hidden="1" x14ac:dyDescent="0.2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【1,496.36】</v>
      </c>
      <c r="I86" s="12" t="str">
        <f>データ!CA6</f>
        <v>【35.16】</v>
      </c>
      <c r="J86" s="12" t="str">
        <f>データ!CL6</f>
        <v>【534.98】</v>
      </c>
      <c r="K86" s="12" t="str">
        <f>データ!CW6</f>
        <v>【33.84】</v>
      </c>
      <c r="L86" s="12" t="str">
        <f>データ!DH6</f>
        <v>【89.98】</v>
      </c>
      <c r="M86" s="12" t="s">
        <v>44</v>
      </c>
      <c r="N86" s="12" t="s">
        <v>44</v>
      </c>
      <c r="O86" s="12" t="str">
        <f>データ!EO6</f>
        <v>【0.00】</v>
      </c>
    </row>
  </sheetData>
  <sheetProtection algorithmName="SHA-512" hashValue="eVqk5vzRVhRObx94cCbSQs+9ggDkzW2/jj7rKTjS/uFuC7JWg57y69bjPqMYBYI6LyomqGJjZRhEgI8ukbCG9Q==" saltValue="7kvv4AHYnZT18ZTcA4WBF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2.75" x14ac:dyDescent="0.25"/>
  <cols>
    <col min="2" max="144" width="11.86328125" customWidth="1"/>
  </cols>
  <sheetData>
    <row r="1" spans="1:145" x14ac:dyDescent="0.2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5">
      <c r="A6" s="14" t="s">
        <v>96</v>
      </c>
      <c r="B6" s="19">
        <f>B7</f>
        <v>2022</v>
      </c>
      <c r="C6" s="19">
        <f t="shared" ref="C6:X6" si="3">C7</f>
        <v>162019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富山県　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100</v>
      </c>
      <c r="R6" s="20">
        <f t="shared" si="3"/>
        <v>3080</v>
      </c>
      <c r="S6" s="20">
        <f t="shared" si="3"/>
        <v>409075</v>
      </c>
      <c r="T6" s="20">
        <f t="shared" si="3"/>
        <v>1241.7</v>
      </c>
      <c r="U6" s="20">
        <f t="shared" si="3"/>
        <v>329.45</v>
      </c>
      <c r="V6" s="20">
        <f t="shared" si="3"/>
        <v>94</v>
      </c>
      <c r="W6" s="20">
        <f t="shared" si="3"/>
        <v>0.03</v>
      </c>
      <c r="X6" s="20">
        <f t="shared" si="3"/>
        <v>3133.33</v>
      </c>
      <c r="Y6" s="21">
        <f>IF(Y7="",NA(),Y7)</f>
        <v>43.2</v>
      </c>
      <c r="Z6" s="21">
        <f t="shared" ref="Z6:AH6" si="4">IF(Z7="",NA(),Z7)</f>
        <v>42.56</v>
      </c>
      <c r="AA6" s="21">
        <f t="shared" si="4"/>
        <v>42.55</v>
      </c>
      <c r="AB6" s="21">
        <f t="shared" si="4"/>
        <v>41.16</v>
      </c>
      <c r="AC6" s="21">
        <f t="shared" si="4"/>
        <v>40.270000000000003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1837.88</v>
      </c>
      <c r="BL6" s="21">
        <f t="shared" si="7"/>
        <v>1748.51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>
        <f>IF(BQ7="",NA(),BQ7)</f>
        <v>68.13</v>
      </c>
      <c r="BR6" s="21">
        <f t="shared" ref="BR6:BZ6" si="8">IF(BR7="",NA(),BR7)</f>
        <v>56.91</v>
      </c>
      <c r="BS6" s="21">
        <f t="shared" si="8"/>
        <v>53.13</v>
      </c>
      <c r="BT6" s="21">
        <f t="shared" si="8"/>
        <v>56.54</v>
      </c>
      <c r="BU6" s="21">
        <f t="shared" si="8"/>
        <v>60.82</v>
      </c>
      <c r="BV6" s="21">
        <f t="shared" si="8"/>
        <v>35.03</v>
      </c>
      <c r="BW6" s="21">
        <f t="shared" si="8"/>
        <v>34.99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>
        <f>IF(CB7="",NA(),CB7)</f>
        <v>251.92</v>
      </c>
      <c r="CC6" s="21">
        <f t="shared" ref="CC6:CK6" si="9">IF(CC7="",NA(),CC7)</f>
        <v>296.08999999999997</v>
      </c>
      <c r="CD6" s="21">
        <f t="shared" si="9"/>
        <v>325.32</v>
      </c>
      <c r="CE6" s="21">
        <f t="shared" si="9"/>
        <v>307.52</v>
      </c>
      <c r="CF6" s="21">
        <f t="shared" si="9"/>
        <v>291.8</v>
      </c>
      <c r="CG6" s="21">
        <f t="shared" si="9"/>
        <v>525.22</v>
      </c>
      <c r="CH6" s="21">
        <f t="shared" si="9"/>
        <v>520.91999999999996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>
        <f>IF(CM7="",NA(),CM7)</f>
        <v>58.14</v>
      </c>
      <c r="CN6" s="21">
        <f t="shared" ref="CN6:CV6" si="10">IF(CN7="",NA(),CN7)</f>
        <v>37.21</v>
      </c>
      <c r="CO6" s="21">
        <f t="shared" si="10"/>
        <v>39.53</v>
      </c>
      <c r="CP6" s="21">
        <f t="shared" si="10"/>
        <v>39.53</v>
      </c>
      <c r="CQ6" s="21">
        <f t="shared" si="10"/>
        <v>41.86</v>
      </c>
      <c r="CR6" s="21">
        <f t="shared" si="10"/>
        <v>35.340000000000003</v>
      </c>
      <c r="CS6" s="21">
        <f t="shared" si="10"/>
        <v>34.68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>
        <f>IF(CX7="",NA(),CX7)</f>
        <v>83.84</v>
      </c>
      <c r="CY6" s="21">
        <f t="shared" ref="CY6:DG6" si="11">IF(CY7="",NA(),CY7)</f>
        <v>85.57</v>
      </c>
      <c r="CZ6" s="21">
        <f t="shared" si="11"/>
        <v>83.84</v>
      </c>
      <c r="DA6" s="21">
        <f t="shared" si="11"/>
        <v>86.46</v>
      </c>
      <c r="DB6" s="21">
        <f t="shared" si="11"/>
        <v>84.04</v>
      </c>
      <c r="DC6" s="21">
        <f t="shared" si="11"/>
        <v>91.52</v>
      </c>
      <c r="DD6" s="21">
        <f t="shared" si="11"/>
        <v>90.33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25">
      <c r="A7" s="14"/>
      <c r="B7" s="23">
        <v>2022</v>
      </c>
      <c r="C7" s="23">
        <v>162019</v>
      </c>
      <c r="D7" s="23">
        <v>47</v>
      </c>
      <c r="E7" s="23">
        <v>17</v>
      </c>
      <c r="F7" s="23">
        <v>9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0.02</v>
      </c>
      <c r="Q7" s="24">
        <v>100</v>
      </c>
      <c r="R7" s="24">
        <v>3080</v>
      </c>
      <c r="S7" s="24">
        <v>409075</v>
      </c>
      <c r="T7" s="24">
        <v>1241.7</v>
      </c>
      <c r="U7" s="24">
        <v>329.45</v>
      </c>
      <c r="V7" s="24">
        <v>94</v>
      </c>
      <c r="W7" s="24">
        <v>0.03</v>
      </c>
      <c r="X7" s="24">
        <v>3133.33</v>
      </c>
      <c r="Y7" s="24">
        <v>43.2</v>
      </c>
      <c r="Z7" s="24">
        <v>42.56</v>
      </c>
      <c r="AA7" s="24">
        <v>42.55</v>
      </c>
      <c r="AB7" s="24">
        <v>41.16</v>
      </c>
      <c r="AC7" s="24">
        <v>40.270000000000003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1837.88</v>
      </c>
      <c r="BL7" s="24">
        <v>1748.51</v>
      </c>
      <c r="BM7" s="24">
        <v>1640.16</v>
      </c>
      <c r="BN7" s="24">
        <v>1521.05</v>
      </c>
      <c r="BO7" s="24">
        <v>1490.65</v>
      </c>
      <c r="BP7" s="24">
        <v>1496.36</v>
      </c>
      <c r="BQ7" s="24">
        <v>68.13</v>
      </c>
      <c r="BR7" s="24">
        <v>56.91</v>
      </c>
      <c r="BS7" s="24">
        <v>53.13</v>
      </c>
      <c r="BT7" s="24">
        <v>56.54</v>
      </c>
      <c r="BU7" s="24">
        <v>60.82</v>
      </c>
      <c r="BV7" s="24">
        <v>35.03</v>
      </c>
      <c r="BW7" s="24">
        <v>34.99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>
        <v>251.92</v>
      </c>
      <c r="CC7" s="24">
        <v>296.08999999999997</v>
      </c>
      <c r="CD7" s="24">
        <v>325.32</v>
      </c>
      <c r="CE7" s="24">
        <v>307.52</v>
      </c>
      <c r="CF7" s="24">
        <v>291.8</v>
      </c>
      <c r="CG7" s="24">
        <v>525.22</v>
      </c>
      <c r="CH7" s="24">
        <v>520.91999999999996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>
        <v>58.14</v>
      </c>
      <c r="CN7" s="24">
        <v>37.21</v>
      </c>
      <c r="CO7" s="24">
        <v>39.53</v>
      </c>
      <c r="CP7" s="24">
        <v>39.53</v>
      </c>
      <c r="CQ7" s="24">
        <v>41.86</v>
      </c>
      <c r="CR7" s="24">
        <v>35.340000000000003</v>
      </c>
      <c r="CS7" s="24">
        <v>34.68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>
        <v>83.84</v>
      </c>
      <c r="CY7" s="24">
        <v>85.57</v>
      </c>
      <c r="CZ7" s="24">
        <v>83.84</v>
      </c>
      <c r="DA7" s="24">
        <v>86.46</v>
      </c>
      <c r="DB7" s="24">
        <v>84.04</v>
      </c>
      <c r="DC7" s="24">
        <v>91.52</v>
      </c>
      <c r="DD7" s="24">
        <v>90.33</v>
      </c>
      <c r="DE7" s="24">
        <v>90.04</v>
      </c>
      <c r="DF7" s="24">
        <v>90.58</v>
      </c>
      <c r="DG7" s="24">
        <v>90.11</v>
      </c>
      <c r="DH7" s="24">
        <v>89.98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2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2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水島　誠</cp:lastModifiedBy>
  <dcterms:created xsi:type="dcterms:W3CDTF">2023-12-12T02:58:48Z</dcterms:created>
  <dcterms:modified xsi:type="dcterms:W3CDTF">2024-01-19T01:45:49Z</dcterms:modified>
  <cp:category/>
</cp:coreProperties>
</file>