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上水道経営企画総括担当\経営比較分析表\R5(R4決算対象）\"/>
    </mc:Choice>
  </mc:AlternateContent>
  <xr:revisionPtr revIDLastSave="0" documentId="13_ncr:1_{F76F6653-BCA7-45EA-8A5E-30C9EB1EE36B}" xr6:coauthVersionLast="36" xr6:coauthVersionMax="36" xr10:uidLastSave="{00000000-0000-0000-0000-000000000000}"/>
  <workbookProtection workbookAlgorithmName="SHA-512" workbookHashValue="wXRB3XZAK8jsggufwgy7VCp6enSqatP2nn3oR+m1ytyDe2Ympxp4xR4sLVnBhntSVfd4btYfTUaqF8JBkz74HQ==" workbookSaltValue="Fzy8fSIhcxU+xPYIgPrQJ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W10" i="4" s="1"/>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L10" i="4"/>
  <c r="I10" i="4"/>
  <c r="B10" i="4"/>
  <c r="AT8" i="4"/>
  <c r="AL8" i="4"/>
  <c r="AD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<sst xmlns="http://schemas.openxmlformats.org/spreadsheetml/2006/main" count="228" uniqueCount="114">
  <si>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</si>
  <si>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</si>
  <si>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</si>
  <si>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</si>
  <si>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</si>
  <si>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</si>
  <si>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</si>
  <si>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</si>
  <si>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</si>
  <si>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</si>
  <si>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</si>
  <si>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</si>
  <si>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</si>
  <si>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</si>
  <si>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</si>
  <si>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</si>
  <si>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</si>
  <si>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</si>
  <si>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</si>
  <si>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</si>
  <si>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</si>
  <si>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</si>
  <si>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</si>
  <si>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</si>
  <si>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</si>
  <si>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</si>
  <si>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</si>
  <si>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</si>
  <si>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</si>
  <si>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</si>
  <si>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</si>
  <si>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</si>
  <si>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</si>
  <si>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</si>
  <si>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</si>
  <si>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</si>
  <si>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</si>
  <si>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</si>
  <si>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</si>
  <si>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</si>
  <si>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</si>
  <si>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</si>
  <si>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</si>
  <si>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</si>
  <si>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</si>
  <si>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</si>
  <si>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</si>
  <si>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</si>
  <si>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</si>
  <si>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</si>
  <si>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</si>
  <si>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</si>
  <si>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</si>
  <si>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</si>
  <si>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</si>
  <si>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</si>
  <si>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</si>
  <si>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</si>
  <si>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</si>
  <si>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</si>
  <si>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</si>
  <si>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</si>
  <si>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</si>
  <si>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</si>
  <si>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</si>
  <si>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</si>
  <si>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</si>
  <si>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</si>
  <si>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</si>
  <si>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</si>
  <si>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</si>
  <si>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</si>
  <si>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</si>
  <si>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</si>
  <si>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</si>
  <si>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</si>
  <si>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</si>
  <si>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</si>
  <si>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</si>
  <si>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</si>
  <si>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</si>
  <si>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</si>
  <si>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</si>
  <si>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</si>
  <si>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</si>
  <si>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</si>
  <si>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</si>
  <si>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</si>
  <si>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</si>
  <si>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</si>
  <si>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</si>
  <si>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</si>
  <si>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</si>
  <si>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</si>
  <si>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</si>
  <si>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</si>
  <si>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</si>
  <si>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</si>
  <si>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</si>
  <si>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</si>
  <si>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</si>
  <si>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</si>
  <si>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</si>
  <si>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</si>
  <si>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</si>
  <si>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</si>
  <si>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</si>
  <si>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</si>
  <si>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</si>
  <si>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</si>
  <si>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</si>
  <si>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管路経年化率が類似団体平均値より低いものの、今後、耐用年数に達し、更新時期を迎える管路の増加が想定される。また、管路更新率は低く、平均を下回っている。
　令和５年度から基幹管路の更新も行うことから、管路更新率はさらに低くなると想定される。引き続き、計画的かつ効率的に更新していかなければならない。</t>
    <rPh sb="77" eb="79">
      <t>レイワ</t>
    </rPh>
    <rPh sb="80" eb="82">
      <t>ネンド</t>
    </rPh>
    <phoneticPr fontId="4"/>
  </si>
  <si>
    <t>平成２１年度から累積欠損金の発生は無く、経常収支比率は１００％を上回っているため概ね良好といえる。しかし、今後給水人口の減少により益々収益が減少することが想定されることから、今後も健全な経営を継続させるため、長期経営計画の中で見定めていく必要がある。
　企業債残高対給水収益比率は、類似団体平均値より低く、企業債への依存度が低い状況である。一方で、現在の投資規模が適正かどうか、必要な投資の先送りがないか等、アセットマネジメントにより更新需要を見極め、資金不足が予想される場合には充当率の引上げや料金水準の見直しが必要である。
　令和４年度は、物価高などに伴う市民生活や事業者の負担軽減を図るための基本料金減免に伴う繰入金などによる営業外収益の増加や県営受水費の減により、経常収支比率が類似団体平均値を上回っている。また、令和５年１月の寒波の影響により、屋内漏水が多発したことにより、有収率が低下したものである。
　</t>
    <rPh sb="265" eb="267">
      <t>レイワ</t>
    </rPh>
    <rPh sb="268" eb="269">
      <t>ネン</t>
    </rPh>
    <rPh sb="269" eb="270">
      <t>ド</t>
    </rPh>
    <rPh sb="272" eb="274">
      <t>ブッカ</t>
    </rPh>
    <rPh sb="274" eb="275">
      <t>タカ</t>
    </rPh>
    <rPh sb="278" eb="279">
      <t>トモナ</t>
    </rPh>
    <rPh sb="280" eb="282">
      <t>シミン</t>
    </rPh>
    <rPh sb="282" eb="284">
      <t>セイカツ</t>
    </rPh>
    <rPh sb="285" eb="288">
      <t>ジギョウシャ</t>
    </rPh>
    <rPh sb="289" eb="291">
      <t>フタン</t>
    </rPh>
    <rPh sb="291" eb="293">
      <t>ケイゲン</t>
    </rPh>
    <rPh sb="294" eb="295">
      <t>ハカ</t>
    </rPh>
    <rPh sb="299" eb="301">
      <t>キホン</t>
    </rPh>
    <rPh sb="301" eb="303">
      <t>リョウキン</t>
    </rPh>
    <rPh sb="303" eb="305">
      <t>ゲンメン</t>
    </rPh>
    <rPh sb="306" eb="307">
      <t>トモナ</t>
    </rPh>
    <rPh sb="308" eb="310">
      <t>クリイレ</t>
    </rPh>
    <rPh sb="310" eb="311">
      <t>キン</t>
    </rPh>
    <rPh sb="316" eb="319">
      <t>エイギョウガイ</t>
    </rPh>
    <rPh sb="319" eb="321">
      <t>シュウエキ</t>
    </rPh>
    <rPh sb="322" eb="324">
      <t>ゾウカ</t>
    </rPh>
    <rPh sb="325" eb="327">
      <t>ケンエイ</t>
    </rPh>
    <rPh sb="327" eb="329">
      <t>ジュスイ</t>
    </rPh>
    <rPh sb="329" eb="330">
      <t>ヒ</t>
    </rPh>
    <rPh sb="331" eb="332">
      <t>ゲン</t>
    </rPh>
    <rPh sb="343" eb="345">
      <t>ルイジ</t>
    </rPh>
    <rPh sb="345" eb="347">
      <t>ダンタイ</t>
    </rPh>
    <rPh sb="347" eb="349">
      <t>ヘイキン</t>
    </rPh>
    <rPh sb="349" eb="350">
      <t>チ</t>
    </rPh>
    <rPh sb="351" eb="353">
      <t>ウワマワ</t>
    </rPh>
    <rPh sb="361" eb="363">
      <t>レイワ</t>
    </rPh>
    <rPh sb="364" eb="365">
      <t>ネン</t>
    </rPh>
    <rPh sb="366" eb="367">
      <t>ガツ</t>
    </rPh>
    <rPh sb="368" eb="370">
      <t>カンパ</t>
    </rPh>
    <rPh sb="371" eb="373">
      <t>エイキョウ</t>
    </rPh>
    <rPh sb="377" eb="379">
      <t>オクナイ</t>
    </rPh>
    <rPh sb="379" eb="381">
      <t>ロウスイ</t>
    </rPh>
    <rPh sb="382" eb="384">
      <t>タハツサイガイ</t>
    </rPh>
    <phoneticPr fontId="4"/>
  </si>
  <si>
    <t>現在のところ、収益が費用を上回ってはいるが、経営状況は厳しくなりつつある。
　安定した水の供給には管路の耐震化を推進しなければならないため、健全経営を維持しながら老朽管等への更新投資を計画的に行う必要がある。
  また、受水費の縮減が図られたものの、給水人口の減少がさらに深刻となり、給水収益の減少が想定されることから、経営の改善が図れるよう努めていかなければならない。
　なお、平成３０年度に策定した経営戦略は、施設等の現状把握と管種等を踏まえて実耐用年数を分析し、重要給水拠点の耐震連結化や人口減少に対応したダウンサイジング等、投資と財政の調和が取れた中長期計画となっているが、実情に応じて見直し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</si>
</sst>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0.66</c:v>
                </c:pt>
                <c:pt idx="2">
                  <c:v>0.55000000000000004</c:v>
                </c:pt>
                <c:pt idx="3">
                  <c:v>0.4</c:v>
                </c:pt>
                <c:pt idx="4">
                  <c:v>0.42</c:v>
                </c:pt>
              </c:numCache>
            </c:numRef>
          </c:val>
          <c:extLst>
            <c:ext xmlns:c16="http://schemas.microsoft.com/office/drawing/2014/chart" uri="{C3380CC4-5D6E-409C-BE32-E72D297353CC}">
              <c16:uniqueId val="{00000000-4ED5-41C0-8F5B-36A7886421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ED5-41C0-8F5B-36A7886421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65.42</c:v>
                </c:pt>
                <c:pt idx="1">
                  <c:v>62.02</c:v>
                </c:pt>
                <c:pt idx="2">
                  <c:v>61.83</c:v>
                </c:pt>
                <c:pt idx="3">
                  <c:v>58.95</c:v>
                </c:pt>
                <c:pt idx="4">
                  <c:v>59.86</c:v>
                </c:pt>
              </c:numCache>
            </c:numRef>
          </c:val>
          <c:extLst>
            <c:ext xmlns:c16="http://schemas.microsoft.com/office/drawing/2014/chart" uri="{C3380CC4-5D6E-409C-BE32-E72D297353CC}">
              <c16:uniqueId val="{00000000-655F-4827-808D-C3A0BDDA68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55F-4827-808D-C3A0BDDA68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82.57</c:v>
                </c:pt>
                <c:pt idx="1">
                  <c:v>84.75</c:v>
                </c:pt>
                <c:pt idx="2">
                  <c:v>85.59</c:v>
                </c:pt>
                <c:pt idx="3">
                  <c:v>87.45</c:v>
                </c:pt>
                <c:pt idx="4">
                  <c:v>84.88</c:v>
                </c:pt>
              </c:numCache>
            </c:numRef>
          </c:val>
          <c:extLst>
            <c:ext xmlns:c16="http://schemas.microsoft.com/office/drawing/2014/chart" uri="{C3380CC4-5D6E-409C-BE32-E72D297353CC}">
              <c16:uniqueId val="{00000000-51E3-482D-AA56-50E2CE42D6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51E3-482D-AA56-50E2CE42D6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110.23</c:v>
                </c:pt>
                <c:pt idx="1">
                  <c:v>109.31</c:v>
                </c:pt>
                <c:pt idx="2">
                  <c:v>109.86</c:v>
                </c:pt>
                <c:pt idx="3">
                  <c:v>108.52</c:v>
                </c:pt>
                <c:pt idx="4">
                  <c:v>114.47</c:v>
                </c:pt>
              </c:numCache>
            </c:numRef>
          </c:val>
          <c:extLst>
            <c:ext xmlns:c16="http://schemas.microsoft.com/office/drawing/2014/chart" uri="{C3380CC4-5D6E-409C-BE32-E72D297353CC}">
              <c16:uniqueId val="{00000000-7FB3-4AC9-AA12-4E819AFD7A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FB3-4AC9-AA12-4E819AFD7A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56.3</c:v>
                </c:pt>
                <c:pt idx="1">
                  <c:v>57.35</c:v>
                </c:pt>
                <c:pt idx="2">
                  <c:v>57.82</c:v>
                </c:pt>
                <c:pt idx="3">
                  <c:v>58.74</c:v>
                </c:pt>
                <c:pt idx="4">
                  <c:v>57.57</c:v>
                </c:pt>
              </c:numCache>
            </c:numRef>
          </c:val>
          <c:extLst>
            <c:ext xmlns:c16="http://schemas.microsoft.com/office/drawing/2014/chart" uri="{C3380CC4-5D6E-409C-BE32-E72D297353CC}">
              <c16:uniqueId val="{00000000-3CF3-4307-92B9-FD86B23290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3CF3-4307-92B9-FD86B23290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6.4</c:v>
                </c:pt>
                <c:pt idx="1">
                  <c:v>8.44</c:v>
                </c:pt>
                <c:pt idx="2">
                  <c:v>9.9700000000000006</c:v>
                </c:pt>
                <c:pt idx="3">
                  <c:v>12.54</c:v>
                </c:pt>
                <c:pt idx="4">
                  <c:v>13.37</c:v>
                </c:pt>
              </c:numCache>
            </c:numRef>
          </c:val>
          <c:extLst>
            <c:ext xmlns:c16="http://schemas.microsoft.com/office/drawing/2014/chart" uri="{C3380CC4-5D6E-409C-BE32-E72D297353CC}">
              <c16:uniqueId val="{00000000-9FC0-46E6-9CA4-C81D9C7A46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FC0-46E6-9CA4-C81D9C7A46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7D-4BDD-AA8E-BCEBD77316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DC7D-4BDD-AA8E-BCEBD77316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398.65</c:v>
                </c:pt>
                <c:pt idx="1">
                  <c:v>489.67</c:v>
                </c:pt>
                <c:pt idx="2">
                  <c:v>350.9</c:v>
                </c:pt>
                <c:pt idx="3">
                  <c:v>346.35</c:v>
                </c:pt>
                <c:pt idx="4">
                  <c:v>344.32</c:v>
                </c:pt>
              </c:numCache>
            </c:numRef>
          </c:val>
          <c:extLst>
            <c:ext xmlns:c16="http://schemas.microsoft.com/office/drawing/2014/chart" uri="{C3380CC4-5D6E-409C-BE32-E72D297353CC}">
              <c16:uniqueId val="{00000000-56D5-433F-8CA3-05BB0E7D00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56D5-433F-8CA3-05BB0E7D00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260.66000000000003</c:v>
                </c:pt>
                <c:pt idx="1">
                  <c:v>258.02</c:v>
                </c:pt>
                <c:pt idx="2">
                  <c:v>279.51</c:v>
                </c:pt>
                <c:pt idx="3">
                  <c:v>258.95999999999998</c:v>
                </c:pt>
                <c:pt idx="4">
                  <c:v>282.56</c:v>
                </c:pt>
              </c:numCache>
            </c:numRef>
          </c:val>
          <c:extLst>
            <c:ext xmlns:c16="http://schemas.microsoft.com/office/drawing/2014/chart" uri="{C3380CC4-5D6E-409C-BE32-E72D297353CC}">
              <c16:uniqueId val="{00000000-FD16-4BE6-81DB-EDEC85B0E7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FD16-4BE6-81DB-EDEC85B0E7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107.96</c:v>
                </c:pt>
                <c:pt idx="1">
                  <c:v>107.05</c:v>
                </c:pt>
                <c:pt idx="2">
                  <c:v>99.12</c:v>
                </c:pt>
                <c:pt idx="3">
                  <c:v>106.02</c:v>
                </c:pt>
                <c:pt idx="4">
                  <c:v>106.12</c:v>
                </c:pt>
              </c:numCache>
            </c:numRef>
          </c:val>
          <c:extLst>
            <c:ext xmlns:c16="http://schemas.microsoft.com/office/drawing/2014/chart" uri="{C3380CC4-5D6E-409C-BE32-E72D297353CC}">
              <c16:uniqueId val="{00000000-800A-4973-B84D-5F519E67BE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00A-4973-B84D-5F519E67BE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219.25</c:v>
                </c:pt>
                <c:pt idx="1">
                  <c:v>221.19</c:v>
                </c:pt>
                <c:pt idx="2">
                  <c:v>221.44</c:v>
                </c:pt>
                <c:pt idx="3">
                  <c:v>224.04</c:v>
                </c:pt>
                <c:pt idx="4">
                  <c:v>212.72</c:v>
                </c:pt>
              </c:numCache>
            </c:numRef>
          </c:val>
          <c:extLst>
            <c:ext xmlns:c16="http://schemas.microsoft.com/office/drawing/2014/chart" uri="{C3380CC4-5D6E-409C-BE32-E72D297353CC}">
              <c16:uniqueId val="{00000000-00BE-4890-8745-6BA2DF8C55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0BE-4890-8745-6BA2DF8C55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氷見市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44076</v>
      </c>
      <c r="AM8" s="66"/>
      <c r="AN8" s="66"/>
      <c r="AO8" s="66"/>
      <c r="AP8" s="66"/>
      <c r="AQ8" s="66"/>
      <c r="AR8" s="66"/>
      <c r="AS8" s="66"/>
      <c r="AT8" s="37">
        <f>データ!$S$6</f>
        <v>230.54</v>
      </c>
      <c r="AU8" s="38"/>
      <c r="AV8" s="38"/>
      <c r="AW8" s="38"/>
      <c r="AX8" s="38"/>
      <c r="AY8" s="38"/>
      <c r="AZ8" s="38"/>
      <c r="BA8" s="38"/>
      <c r="BB8" s="55">
        <f>データ!$T$6</f>
        <v>191.19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70.349999999999994</v>
      </c>
      <c r="J10" s="38"/>
      <c r="K10" s="38"/>
      <c r="L10" s="38"/>
      <c r="M10" s="38"/>
      <c r="N10" s="38"/>
      <c r="O10" s="65"/>
      <c r="P10" s="55">
        <f>データ!$P$6</f>
        <v>87.12</v>
      </c>
      <c r="Q10" s="55"/>
      <c r="R10" s="55"/>
      <c r="S10" s="55"/>
      <c r="T10" s="55"/>
      <c r="U10" s="55"/>
      <c r="V10" s="55"/>
      <c r="W10" s="66">
        <f>データ!$Q$6</f>
        <v>4663</v>
      </c>
      <c r="X10" s="66"/>
      <c r="Y10" s="66"/>
      <c r="Z10" s="66"/>
      <c r="AA10" s="66"/>
      <c r="AB10" s="66"/>
      <c r="AC10" s="66"/>
      <c r="AD10" s="2"/>
      <c r="AE10" s="2"/>
      <c r="AF10" s="2"/>
      <c r="AG10" s="2"/>
      <c r="AH10" s="2"/>
      <c r="AI10" s="2"/>
      <c r="AJ10" s="2"/>
      <c r="AK10" s="2"/>
      <c r="AL10" s="66">
        <f>データ!$U$6</f>
        <v>38082</v>
      </c>
      <c r="AM10" s="66"/>
      <c r="AN10" s="66"/>
      <c r="AO10" s="66"/>
      <c r="AP10" s="66"/>
      <c r="AQ10" s="66"/>
      <c r="AR10" s="66"/>
      <c r="AS10" s="66"/>
      <c r="AT10" s="37">
        <f>データ!$V$6</f>
        <v>104.65</v>
      </c>
      <c r="AU10" s="38"/>
      <c r="AV10" s="38"/>
      <c r="AW10" s="38"/>
      <c r="AX10" s="38"/>
      <c r="AY10" s="38"/>
      <c r="AZ10" s="38"/>
      <c r="BA10" s="38"/>
      <c r="BB10" s="55">
        <f>データ!$W$6</f>
        <v>363.9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qAH2GWPRIvfKjYlQ4Bghtbjdyh7dENynJlE1LrLfKDFr7oGVUDLWYOm2W20IMhyDQQvaTRyswbZiOYoqhKP6w==" saltValue="bANkNpG2RrX6duZN2DQa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162051</v>
      </c>
      <c r="D6" s="20">
        <f t="shared" si="3"/>
        <v>46</v>
      </c>
      <c r="E6" s="20">
        <f t="shared" si="3"/>
        <v>1</v>
      </c>
      <c r="F6" s="20">
        <f t="shared" si="3"/>
        <v>0</v>
      </c>
      <c r="G6" s="20">
        <f t="shared" si="3"/>
        <v>1</v>
      </c>
      <c r="H6" s="20" t="str">
        <f t="shared" si="3"/>
        <v>富山県　氷見市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70.349999999999994</v>
      </c>
      <c r="P6" s="21">
        <f t="shared" si="3"/>
        <v>87.12</v>
      </c>
      <c r="Q6" s="21">
        <f t="shared" si="3"/>
        <v>4663</v>
      </c>
      <c r="R6" s="21">
        <f t="shared" si="3"/>
        <v>44076</v>
      </c>
      <c r="S6" s="21">
        <f t="shared" si="3"/>
        <v>230.54</v>
      </c>
      <c r="T6" s="21">
        <f t="shared" si="3"/>
        <v>191.19</v>
      </c>
      <c r="U6" s="21">
        <f t="shared" si="3"/>
        <v>38082</v>
      </c>
      <c r="V6" s="21">
        <f t="shared" si="3"/>
        <v>104.65</v>
      </c>
      <c r="W6" s="21">
        <f t="shared" si="3"/>
        <v>363.9</v>
      </c>
      <c r="X6" s="22">
        <f>IF(X7="",NA(),X7)</f>
        <v>110.23</v>
      </c>
      <c r="Y6" s="22">
        <f t="shared" ref="Y6:AG6" si="4">IF(Y7="",NA(),Y7)</f>
        <v>109.31</v>
      </c>
      <c r="Z6" s="22">
        <f t="shared" si="4"/>
        <v>109.86</v>
      </c>
      <c r="AA6" s="22">
        <f t="shared" si="4"/>
        <v>108.52</v>
      </c>
      <c r="AB6" s="22">
        <f t="shared" si="4"/>
        <v>114.47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398.65</v>
      </c>
      <c r="AU6" s="22">
        <f t="shared" ref="AU6:BC6" si="6">IF(AU7="",NA(),AU7)</f>
        <v>489.67</v>
      </c>
      <c r="AV6" s="22">
        <f t="shared" si="6"/>
        <v>350.9</v>
      </c>
      <c r="AW6" s="22">
        <f t="shared" si="6"/>
        <v>346.35</v>
      </c>
      <c r="AX6" s="22">
        <f t="shared" si="6"/>
        <v>344.32</v>
      </c>
      <c r="AY6" s="22">
        <f t="shared" si="6"/>
        <v>366.03</v>
      </c>
      <c r="AZ6" s="22">
        <f t="shared" si="6"/>
        <v>365.18</v>
      </c>
      <c r="BA6" s="22">
        <f t="shared" si="6"/>
        <v>327.77</v>
      </c>
      <c r="BB6" s="22">
        <f t="shared" si="6"/>
        <v>338.02</v>
      </c>
      <c r="BC6" s="22">
        <f t="shared" si="6"/>
        <v>345.94</v>
      </c>
      <c r="BD6" s="21" t="str">
        <f>IF(BD7="","",IF(BD7="-","【-】","【"&amp;SUBSTITUTE(TEXT(BD7,"#,##0.00"),"-","△")&amp;"】"))</f>
        <v>【252.29】</v>
      </c>
      <c r="BE6" s="22">
        <f>IF(BE7="",NA(),BE7)</f>
        <v>260.66000000000003</v>
      </c>
      <c r="BF6" s="22">
        <f t="shared" ref="BF6:BN6" si="7">IF(BF7="",NA(),BF7)</f>
        <v>258.02</v>
      </c>
      <c r="BG6" s="22">
        <f t="shared" si="7"/>
        <v>279.51</v>
      </c>
      <c r="BH6" s="22">
        <f t="shared" si="7"/>
        <v>258.95999999999998</v>
      </c>
      <c r="BI6" s="22">
        <f t="shared" si="7"/>
        <v>282.56</v>
      </c>
      <c r="BJ6" s="22">
        <f t="shared" si="7"/>
        <v>370.12</v>
      </c>
      <c r="BK6" s="22">
        <f t="shared" si="7"/>
        <v>371.65</v>
      </c>
      <c r="BL6" s="22">
        <f t="shared" si="7"/>
        <v>397.1</v>
      </c>
      <c r="BM6" s="22">
        <f t="shared" si="7"/>
        <v>379.91</v>
      </c>
      <c r="BN6" s="22">
        <f t="shared" si="7"/>
        <v>386.61</v>
      </c>
      <c r="BO6" s="21" t="str">
        <f>IF(BO7="","",IF(BO7="-","【-】","【"&amp;SUBSTITUTE(TEXT(BO7,"#,##0.00"),"-","△")&amp;"】"))</f>
        <v>【268.07】</v>
      </c>
      <c r="BP6" s="22">
        <f>IF(BP7="",NA(),BP7)</f>
        <v>107.96</v>
      </c>
      <c r="BQ6" s="22">
        <f t="shared" ref="BQ6:BY6" si="8">IF(BQ7="",NA(),BQ7)</f>
        <v>107.05</v>
      </c>
      <c r="BR6" s="22">
        <f t="shared" si="8"/>
        <v>99.12</v>
      </c>
      <c r="BS6" s="22">
        <f t="shared" si="8"/>
        <v>106.02</v>
      </c>
      <c r="BT6" s="22">
        <f t="shared" si="8"/>
        <v>106.12</v>
      </c>
      <c r="BU6" s="22">
        <f t="shared" si="8"/>
        <v>100.42</v>
      </c>
      <c r="BV6" s="22">
        <f t="shared" si="8"/>
        <v>98.77</v>
      </c>
      <c r="BW6" s="22">
        <f t="shared" si="8"/>
        <v>95.79</v>
      </c>
      <c r="BX6" s="22">
        <f t="shared" si="8"/>
        <v>98.3</v>
      </c>
      <c r="BY6" s="22">
        <f t="shared" si="8"/>
        <v>93.82</v>
      </c>
      <c r="BZ6" s="21" t="str">
        <f>IF(BZ7="","",IF(BZ7="-","【-】","【"&amp;SUBSTITUTE(TEXT(BZ7,"#,##0.00"),"-","△")&amp;"】"))</f>
        <v>【97.47】</v>
      </c>
      <c r="CA6" s="22">
        <f>IF(CA7="",NA(),CA7)</f>
        <v>219.25</v>
      </c>
      <c r="CB6" s="22">
        <f t="shared" ref="CB6:CJ6" si="9">IF(CB7="",NA(),CB7)</f>
        <v>221.19</v>
      </c>
      <c r="CC6" s="22">
        <f t="shared" si="9"/>
        <v>221.44</v>
      </c>
      <c r="CD6" s="22">
        <f t="shared" si="9"/>
        <v>224.04</v>
      </c>
      <c r="CE6" s="22">
        <f t="shared" si="9"/>
        <v>212.72</v>
      </c>
      <c r="CF6" s="22">
        <f t="shared" si="9"/>
        <v>171.67</v>
      </c>
      <c r="CG6" s="22">
        <f t="shared" si="9"/>
        <v>173.67</v>
      </c>
      <c r="CH6" s="22">
        <f t="shared" si="9"/>
        <v>171.13</v>
      </c>
      <c r="CI6" s="22">
        <f t="shared" si="9"/>
        <v>173.7</v>
      </c>
      <c r="CJ6" s="22">
        <f t="shared" si="9"/>
        <v>178.94</v>
      </c>
      <c r="CK6" s="21" t="str">
        <f>IF(CK7="","",IF(CK7="-","【-】","【"&amp;SUBSTITUTE(TEXT(CK7,"#,##0.00"),"-","△")&amp;"】"))</f>
        <v>【174.75】</v>
      </c>
      <c r="CL6" s="22">
        <f>IF(CL7="",NA(),CL7)</f>
        <v>65.42</v>
      </c>
      <c r="CM6" s="22">
        <f t="shared" ref="CM6:CU6" si="10">IF(CM7="",NA(),CM7)</f>
        <v>62.02</v>
      </c>
      <c r="CN6" s="22">
        <f t="shared" si="10"/>
        <v>61.83</v>
      </c>
      <c r="CO6" s="22">
        <f t="shared" si="10"/>
        <v>58.95</v>
      </c>
      <c r="CP6" s="22">
        <f t="shared" si="10"/>
        <v>59.86</v>
      </c>
      <c r="CQ6" s="22">
        <f t="shared" si="10"/>
        <v>59.74</v>
      </c>
      <c r="CR6" s="22">
        <f t="shared" si="10"/>
        <v>59.67</v>
      </c>
      <c r="CS6" s="22">
        <f t="shared" si="10"/>
        <v>60.12</v>
      </c>
      <c r="CT6" s="22">
        <f t="shared" si="10"/>
        <v>60.34</v>
      </c>
      <c r="CU6" s="22">
        <f t="shared" si="10"/>
        <v>59.54</v>
      </c>
      <c r="CV6" s="21" t="str">
        <f>IF(CV7="","",IF(CV7="-","【-】","【"&amp;SUBSTITUTE(TEXT(CV7,"#,##0.00"),"-","△")&amp;"】"))</f>
        <v>【59.97】</v>
      </c>
      <c r="CW6" s="22">
        <f>IF(CW7="",NA(),CW7)</f>
        <v>82.57</v>
      </c>
      <c r="CX6" s="22">
        <f t="shared" ref="CX6:DF6" si="11">IF(CX7="",NA(),CX7)</f>
        <v>84.75</v>
      </c>
      <c r="CY6" s="22">
        <f t="shared" si="11"/>
        <v>85.59</v>
      </c>
      <c r="CZ6" s="22">
        <f t="shared" si="11"/>
        <v>87.45</v>
      </c>
      <c r="DA6" s="22">
        <f t="shared" si="11"/>
        <v>84.88</v>
      </c>
      <c r="DB6" s="22">
        <f t="shared" si="11"/>
        <v>84.8</v>
      </c>
      <c r="DC6" s="22">
        <f t="shared" si="11"/>
        <v>84.6</v>
      </c>
      <c r="DD6" s="22">
        <f t="shared" si="11"/>
        <v>84.24</v>
      </c>
      <c r="DE6" s="22">
        <f t="shared" si="11"/>
        <v>84.19</v>
      </c>
      <c r="DF6" s="22">
        <f t="shared" si="11"/>
        <v>83.93</v>
      </c>
      <c r="DG6" s="21" t="str">
        <f>IF(DG7="","",IF(DG7="-","【-】","【"&amp;SUBSTITUTE(TEXT(DG7,"#,##0.00"),"-","△")&amp;"】"))</f>
        <v>【89.76】</v>
      </c>
      <c r="DH6" s="22">
        <f>IF(DH7="",NA(),DH7)</f>
        <v>56.3</v>
      </c>
      <c r="DI6" s="22">
        <f t="shared" ref="DI6:DQ6" si="12">IF(DI7="",NA(),DI7)</f>
        <v>57.35</v>
      </c>
      <c r="DJ6" s="22">
        <f t="shared" si="12"/>
        <v>57.82</v>
      </c>
      <c r="DK6" s="22">
        <f t="shared" si="12"/>
        <v>58.74</v>
      </c>
      <c r="DL6" s="22">
        <f t="shared" si="12"/>
        <v>57.57</v>
      </c>
      <c r="DM6" s="22">
        <f t="shared" si="12"/>
        <v>47.66</v>
      </c>
      <c r="DN6" s="22">
        <f t="shared" si="12"/>
        <v>48.17</v>
      </c>
      <c r="DO6" s="22">
        <f t="shared" si="12"/>
        <v>48.83</v>
      </c>
      <c r="DP6" s="22">
        <f t="shared" si="12"/>
        <v>49.96</v>
      </c>
      <c r="DQ6" s="22">
        <f t="shared" si="12"/>
        <v>50.82</v>
      </c>
      <c r="DR6" s="21" t="str">
        <f>IF(DR7="","",IF(DR7="-","【-】","【"&amp;SUBSTITUTE(TEXT(DR7,"#,##0.00"),"-","△")&amp;"】"))</f>
        <v>【51.51】</v>
      </c>
      <c r="DS6" s="22">
        <f>IF(DS7="",NA(),DS7)</f>
        <v>6.4</v>
      </c>
      <c r="DT6" s="22">
        <f t="shared" ref="DT6:EB6" si="13">IF(DT7="",NA(),DT7)</f>
        <v>8.44</v>
      </c>
      <c r="DU6" s="22">
        <f t="shared" si="13"/>
        <v>9.9700000000000006</v>
      </c>
      <c r="DV6" s="22">
        <f t="shared" si="13"/>
        <v>12.54</v>
      </c>
      <c r="DW6" s="22">
        <f t="shared" si="13"/>
        <v>13.37</v>
      </c>
      <c r="DX6" s="22">
        <f t="shared" si="13"/>
        <v>15.1</v>
      </c>
      <c r="DY6" s="22">
        <f t="shared" si="13"/>
        <v>17.12</v>
      </c>
      <c r="DZ6" s="22">
        <f t="shared" si="13"/>
        <v>18.18</v>
      </c>
      <c r="EA6" s="22">
        <f t="shared" si="13"/>
        <v>19.32</v>
      </c>
      <c r="EB6" s="22">
        <f t="shared" si="13"/>
        <v>21.16</v>
      </c>
      <c r="EC6" s="21" t="str">
        <f>IF(EC7="","",IF(EC7="-","【-】","【"&amp;SUBSTITUTE(TEXT(EC7,"#,##0.00"),"-","△")&amp;"】"))</f>
        <v>【23.75】</v>
      </c>
      <c r="ED6" s="22">
        <f>IF(ED7="",NA(),ED7)</f>
        <v>0.64</v>
      </c>
      <c r="EE6" s="22">
        <f t="shared" ref="EE6:EM6" si="14">IF(EE7="",NA(),EE7)</f>
        <v>0.66</v>
      </c>
      <c r="EF6" s="22">
        <f t="shared" si="14"/>
        <v>0.55000000000000004</v>
      </c>
      <c r="EG6" s="22">
        <f t="shared" si="14"/>
        <v>0.4</v>
      </c>
      <c r="EH6" s="22">
        <f t="shared" si="14"/>
        <v>0.42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162051</v>
      </c>
      <c r="D7" s="24">
        <v>46</v>
      </c>
      <c r="E7" s="24">
        <v>1</v>
      </c>
      <c r="F7" s="24">
        <v>0</v>
      </c>
      <c r="G7" s="24">
        <v>1</v>
      </c>
      <c r="H7" s="24" t="s">
        <v>93</v>
      </c>
      <c r="I7" s="24" t="s">
        <v>94</v>
      </c>
      <c r="J7" s="24" t="s">
        <v>95</v>
      </c>
      <c r="K7" s="24" t="s">
        <v>96</v>
      </c>
      <c r="L7" s="24" t="s">
        <v>97</v>
      </c>
      <c r="M7" s="24" t="s">
        <v>98</v>
      </c>
      <c r="N7" s="25" t="s">
        <v>99</v>
      </c>
      <c r="O7" s="25">
        <v>70.349999999999994</v>
      </c>
      <c r="P7" s="25">
        <v>87.12</v>
      </c>
      <c r="Q7" s="25">
        <v>4663</v>
      </c>
      <c r="R7" s="25">
        <v>44076</v>
      </c>
      <c r="S7" s="25">
        <v>230.54</v>
      </c>
      <c r="T7" s="25">
        <v>191.19</v>
      </c>
      <c r="U7" s="25">
        <v>38082</v>
      </c>
      <c r="V7" s="25">
        <v>104.65</v>
      </c>
      <c r="W7" s="25">
        <v>363.9</v>
      </c>
      <c r="X7" s="25">
        <v>110.23</v>
      </c>
      <c r="Y7" s="25">
        <v>109.31</v>
      </c>
      <c r="Z7" s="25">
        <v>109.86</v>
      </c>
      <c r="AA7" s="25">
        <v>108.52</v>
      </c>
      <c r="AB7" s="25">
        <v>114.47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398.65</v>
      </c>
      <c r="AU7" s="25">
        <v>489.67</v>
      </c>
      <c r="AV7" s="25">
        <v>350.9</v>
      </c>
      <c r="AW7" s="25">
        <v>346.35</v>
      </c>
      <c r="AX7" s="25">
        <v>344.32</v>
      </c>
      <c r="AY7" s="25">
        <v>366.03</v>
      </c>
      <c r="AZ7" s="25">
        <v>365.18</v>
      </c>
      <c r="BA7" s="25">
        <v>327.77</v>
      </c>
      <c r="BB7" s="25">
        <v>338.02</v>
      </c>
      <c r="BC7" s="25">
        <v>345.94</v>
      </c>
      <c r="BD7" s="25">
        <v>252.29</v>
      </c>
      <c r="BE7" s="25">
        <v>260.66000000000003</v>
      </c>
      <c r="BF7" s="25">
        <v>258.02</v>
      </c>
      <c r="BG7" s="25">
        <v>279.51</v>
      </c>
      <c r="BH7" s="25">
        <v>258.95999999999998</v>
      </c>
      <c r="BI7" s="25">
        <v>282.56</v>
      </c>
      <c r="BJ7" s="25">
        <v>370.12</v>
      </c>
      <c r="BK7" s="25">
        <v>371.65</v>
      </c>
      <c r="BL7" s="25">
        <v>397.1</v>
      </c>
      <c r="BM7" s="25">
        <v>379.91</v>
      </c>
      <c r="BN7" s="25">
        <v>386.61</v>
      </c>
      <c r="BO7" s="25">
        <v>268.07</v>
      </c>
      <c r="BP7" s="25">
        <v>107.96</v>
      </c>
      <c r="BQ7" s="25">
        <v>107.05</v>
      </c>
      <c r="BR7" s="25">
        <v>99.12</v>
      </c>
      <c r="BS7" s="25">
        <v>106.02</v>
      </c>
      <c r="BT7" s="25">
        <v>106.12</v>
      </c>
      <c r="BU7" s="25">
        <v>100.42</v>
      </c>
      <c r="BV7" s="25">
        <v>98.77</v>
      </c>
      <c r="BW7" s="25">
        <v>95.79</v>
      </c>
      <c r="BX7" s="25">
        <v>98.3</v>
      </c>
      <c r="BY7" s="25">
        <v>93.82</v>
      </c>
      <c r="BZ7" s="25">
        <v>97.47</v>
      </c>
      <c r="CA7" s="25">
        <v>219.25</v>
      </c>
      <c r="CB7" s="25">
        <v>221.19</v>
      </c>
      <c r="CC7" s="25">
        <v>221.44</v>
      </c>
      <c r="CD7" s="25">
        <v>224.04</v>
      </c>
      <c r="CE7" s="25">
        <v>212.72</v>
      </c>
      <c r="CF7" s="25">
        <v>171.67</v>
      </c>
      <c r="CG7" s="25">
        <v>173.67</v>
      </c>
      <c r="CH7" s="25">
        <v>171.13</v>
      </c>
      <c r="CI7" s="25">
        <v>173.7</v>
      </c>
      <c r="CJ7" s="25">
        <v>178.94</v>
      </c>
      <c r="CK7" s="25">
        <v>174.75</v>
      </c>
      <c r="CL7" s="25">
        <v>65.42</v>
      </c>
      <c r="CM7" s="25">
        <v>62.02</v>
      </c>
      <c r="CN7" s="25">
        <v>61.83</v>
      </c>
      <c r="CO7" s="25">
        <v>58.95</v>
      </c>
      <c r="CP7" s="25">
        <v>59.86</v>
      </c>
      <c r="CQ7" s="25">
        <v>59.74</v>
      </c>
      <c r="CR7" s="25">
        <v>59.67</v>
      </c>
      <c r="CS7" s="25">
        <v>60.12</v>
      </c>
      <c r="CT7" s="25">
        <v>60.34</v>
      </c>
      <c r="CU7" s="25">
        <v>59.54</v>
      </c>
      <c r="CV7" s="25">
        <v>59.97</v>
      </c>
      <c r="CW7" s="25">
        <v>82.57</v>
      </c>
      <c r="CX7" s="25">
        <v>84.75</v>
      </c>
      <c r="CY7" s="25">
        <v>85.59</v>
      </c>
      <c r="CZ7" s="25">
        <v>87.45</v>
      </c>
      <c r="DA7" s="25">
        <v>84.88</v>
      </c>
      <c r="DB7" s="25">
        <v>84.8</v>
      </c>
      <c r="DC7" s="25">
        <v>84.6</v>
      </c>
      <c r="DD7" s="25">
        <v>84.24</v>
      </c>
      <c r="DE7" s="25">
        <v>84.19</v>
      </c>
      <c r="DF7" s="25">
        <v>83.93</v>
      </c>
      <c r="DG7" s="25">
        <v>89.76</v>
      </c>
      <c r="DH7" s="25">
        <v>56.3</v>
      </c>
      <c r="DI7" s="25">
        <v>57.35</v>
      </c>
      <c r="DJ7" s="25">
        <v>57.82</v>
      </c>
      <c r="DK7" s="25">
        <v>58.74</v>
      </c>
      <c r="DL7" s="25">
        <v>57.57</v>
      </c>
      <c r="DM7" s="25">
        <v>47.66</v>
      </c>
      <c r="DN7" s="25">
        <v>48.17</v>
      </c>
      <c r="DO7" s="25">
        <v>48.83</v>
      </c>
      <c r="DP7" s="25">
        <v>49.96</v>
      </c>
      <c r="DQ7" s="25">
        <v>50.82</v>
      </c>
      <c r="DR7" s="25">
        <v>51.51</v>
      </c>
      <c r="DS7" s="25">
        <v>6.4</v>
      </c>
      <c r="DT7" s="25">
        <v>8.44</v>
      </c>
      <c r="DU7" s="25">
        <v>9.9700000000000006</v>
      </c>
      <c r="DV7" s="25">
        <v>12.54</v>
      </c>
      <c r="DW7" s="25">
        <v>13.37</v>
      </c>
      <c r="DX7" s="25">
        <v>15.1</v>
      </c>
      <c r="DY7" s="25">
        <v>17.12</v>
      </c>
      <c r="DZ7" s="25">
        <v>18.18</v>
      </c>
      <c r="EA7" s="25">
        <v>19.32</v>
      </c>
      <c r="EB7" s="25">
        <v>21.16</v>
      </c>
      <c r="EC7" s="25">
        <v>23.75</v>
      </c>
      <c r="ED7" s="25">
        <v>0.64</v>
      </c>
      <c r="EE7" s="25">
        <v>0.66</v>
      </c>
      <c r="EF7" s="25">
        <v>0.55000000000000004</v>
      </c>
      <c r="EG7" s="25">
        <v>0.4</v>
      </c>
      <c r="EH7" s="25">
        <v>0.42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2024-01-23T23:48:30Z</cp:lastPrinted>
  <dcterms:created xsi:type="dcterms:W3CDTF">2023-12-05T00:52:54Z</dcterms:created>
  <dcterms:modified xsi:type="dcterms:W3CDTF">2024-01-24T03:50:34Z</dcterms:modified>
  <cp:category/>
</cp:coreProperties>
</file>