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1D9ED5C-4179-4647-910F-C31763B0B6AF}" xr6:coauthVersionLast="47" xr6:coauthVersionMax="47" xr10:uidLastSave="{00000000-0000-0000-0000-000000000000}"/>
  <bookViews>
    <workbookView xWindow="-110" yWindow="-110" windowWidth="19420" windowHeight="10300" tabRatio="796" activeTab="12" xr2:uid="{00000000-000D-0000-FFFF-FFFF00000000}"/>
  </bookViews>
  <sheets>
    <sheet name="効果検証様式（集計値）" sheetId="1" r:id="rId1"/>
    <sheet name="R4.10" sheetId="84" r:id="rId2"/>
    <sheet name="R4.11" sheetId="114" r:id="rId3"/>
    <sheet name="R4.12" sheetId="115" r:id="rId4"/>
    <sheet name="R5.1" sheetId="116" r:id="rId5"/>
    <sheet name="R5.2" sheetId="117" r:id="rId6"/>
    <sheet name="R5.3" sheetId="118" r:id="rId7"/>
    <sheet name="R5.4" sheetId="119" r:id="rId8"/>
    <sheet name="R5.5" sheetId="120" r:id="rId9"/>
    <sheet name="R5.6" sheetId="121" r:id="rId10"/>
    <sheet name="R5.7" sheetId="122" r:id="rId11"/>
    <sheet name="R5.8" sheetId="123" r:id="rId12"/>
    <sheet name="R5.9" sheetId="124" r:id="rId13"/>
  </sheets>
  <definedNames>
    <definedName name="_xlnm.Print_Area" localSheetId="1">'R4.10'!$A$1:$J$36</definedName>
    <definedName name="_xlnm.Print_Area" localSheetId="2">'R4.11'!$A$1:$J$36</definedName>
    <definedName name="_xlnm.Print_Area" localSheetId="3">'R4.12'!$A$1:$J$36</definedName>
    <definedName name="_xlnm.Print_Area" localSheetId="4">'R5.1'!$A$1:$J$36</definedName>
    <definedName name="_xlnm.Print_Area" localSheetId="5">'R5.2'!$A$1:$J$36</definedName>
    <definedName name="_xlnm.Print_Area" localSheetId="6">'R5.3'!$A$1:$J$36</definedName>
    <definedName name="_xlnm.Print_Area" localSheetId="7">'R5.4'!$A$1:$J$36</definedName>
    <definedName name="_xlnm.Print_Area" localSheetId="8">'R5.5'!$A$1:$J$36</definedName>
    <definedName name="_xlnm.Print_Area" localSheetId="9">'R5.6'!$A$1:$J$36</definedName>
    <definedName name="_xlnm.Print_Area" localSheetId="10">'R5.7'!$A$1:$J$36</definedName>
    <definedName name="_xlnm.Print_Area" localSheetId="11">'R5.8'!$A$1:$J$36</definedName>
    <definedName name="_xlnm.Print_Area" localSheetId="12">'R5.9'!$A$1:$J$36</definedName>
    <definedName name="_xlnm.Print_Area" localSheetId="0">'効果検証様式（集計値）'!$A$1:$H$38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7" i="118" l="1"/>
  <c r="E12" i="118"/>
  <c r="E7" i="118"/>
  <c r="E17" i="117"/>
  <c r="E12" i="117"/>
  <c r="E7" i="117"/>
  <c r="E17" i="116"/>
  <c r="E12" i="116"/>
  <c r="E7" i="116"/>
  <c r="E12" i="115"/>
  <c r="E17" i="115"/>
  <c r="E17" i="114"/>
  <c r="E12" i="114"/>
  <c r="E7" i="115"/>
  <c r="E7" i="114"/>
  <c r="E12" i="84"/>
  <c r="E17" i="84"/>
  <c r="E7" i="84"/>
  <c r="E18" i="120" l="1"/>
  <c r="E18" i="117" l="1"/>
  <c r="E19" i="116" l="1"/>
  <c r="E18" i="84"/>
  <c r="E29" i="1" l="1"/>
  <c r="E19" i="1"/>
  <c r="E18" i="1"/>
  <c r="E16" i="1"/>
  <c r="E15" i="1"/>
  <c r="E14" i="1"/>
  <c r="E13" i="1"/>
  <c r="E10" i="1"/>
  <c r="E9" i="1"/>
  <c r="E8" i="1"/>
  <c r="E21" i="1" l="1"/>
  <c r="E20" i="1"/>
  <c r="E11" i="1"/>
  <c r="E34" i="1" s="1"/>
  <c r="E19" i="84"/>
  <c r="E15" i="84"/>
  <c r="E33" i="1" l="1"/>
  <c r="E19" i="124"/>
  <c r="E18" i="124"/>
  <c r="E15" i="124"/>
  <c r="E9" i="124"/>
  <c r="E19" i="123"/>
  <c r="E18" i="123"/>
  <c r="E15" i="123"/>
  <c r="E9" i="123"/>
  <c r="E18" i="122"/>
  <c r="E15" i="122"/>
  <c r="E9" i="122"/>
  <c r="E19" i="121"/>
  <c r="E18" i="121"/>
  <c r="E15" i="121"/>
  <c r="E9" i="121"/>
  <c r="E19" i="120"/>
  <c r="E15" i="120"/>
  <c r="E9" i="120"/>
  <c r="E19" i="119"/>
  <c r="E18" i="119"/>
  <c r="E15" i="119"/>
  <c r="E9" i="119"/>
  <c r="E19" i="118"/>
  <c r="E18" i="118"/>
  <c r="E15" i="118"/>
  <c r="E9" i="118"/>
  <c r="E19" i="117"/>
  <c r="E15" i="117"/>
  <c r="E9" i="117"/>
  <c r="E18" i="116"/>
  <c r="E15" i="116"/>
  <c r="E9" i="116"/>
  <c r="E19" i="115"/>
  <c r="E18" i="115"/>
  <c r="E15" i="115"/>
  <c r="E9" i="115"/>
  <c r="E19" i="114"/>
  <c r="E18" i="114"/>
  <c r="E15" i="114"/>
  <c r="E9" i="114"/>
  <c r="E32" i="121" l="1"/>
  <c r="E31" i="121"/>
  <c r="E32" i="118"/>
  <c r="E31" i="118"/>
  <c r="E32" i="119"/>
  <c r="E31" i="119"/>
  <c r="E32" i="122"/>
  <c r="E31" i="122"/>
  <c r="E31" i="123"/>
  <c r="E32" i="123"/>
  <c r="E32" i="124"/>
  <c r="E31" i="124"/>
  <c r="E31" i="120"/>
  <c r="E32" i="120"/>
  <c r="E32" i="117"/>
  <c r="E31" i="117"/>
  <c r="E32" i="116"/>
  <c r="E31" i="116"/>
  <c r="E32" i="115"/>
  <c r="E31" i="115"/>
  <c r="E31" i="114"/>
  <c r="E32" i="114"/>
  <c r="E9" i="84"/>
  <c r="E32" i="84" l="1"/>
  <c r="E31" i="84"/>
</calcChain>
</file>

<file path=xl/sharedStrings.xml><?xml version="1.0" encoding="utf-8"?>
<sst xmlns="http://schemas.openxmlformats.org/spreadsheetml/2006/main" count="537" uniqueCount="55">
  <si>
    <t>効果検証様式（全国旅行支援）</t>
    <rPh sb="0" eb="2">
      <t>コウカ</t>
    </rPh>
    <rPh sb="2" eb="4">
      <t>ケンショウ</t>
    </rPh>
    <rPh sb="4" eb="6">
      <t>ヨウシキ</t>
    </rPh>
    <rPh sb="7" eb="13">
      <t>ゼンコクリョコウシエン</t>
    </rPh>
    <phoneticPr fontId="1"/>
  </si>
  <si>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</si>
  <si>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</si>
  <si>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</si>
  <si>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</si>
  <si>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</t>
    <rPh sb="0" eb="3">
      <t>ジギョウメイ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</si>
  <si>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</si>
  <si>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</si>
  <si>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</si>
  <si>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</si>
  <si>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</si>
  <si>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</si>
  <si>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</si>
  <si>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</si>
  <si>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②-4：旅行会社経由</t>
    <rPh sb="4" eb="6">
      <t>リョコウ</t>
    </rPh>
    <rPh sb="6" eb="8">
      <t>カイシャ</t>
    </rPh>
    <rPh sb="8" eb="10">
      <t>ケイユ</t>
    </rPh>
    <phoneticPr fontId="1"/>
  </si>
  <si>
    <t>②-5：旅行会社経由（日帰り）</t>
    <rPh sb="11" eb="13">
      <t>ヒガエ</t>
    </rPh>
    <phoneticPr fontId="1"/>
  </si>
  <si>
    <t>②-6：宿直販等</t>
    <rPh sb="4" eb="5">
      <t>ヤド</t>
    </rPh>
    <rPh sb="5" eb="7">
      <t>チョクハン</t>
    </rPh>
    <rPh sb="7" eb="8">
      <t>トウ</t>
    </rPh>
    <phoneticPr fontId="1"/>
  </si>
  <si>
    <t>②-7：ｸｰﾎﾟﾝ使用額</t>
    <phoneticPr fontId="1"/>
  </si>
  <si>
    <t>②-10：1人泊あたりの平均旅行代金（円）※2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</si>
  <si>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</si>
  <si>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</si>
  <si>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</si>
  <si>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</si>
  <si>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</si>
  <si>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</si>
  <si>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</si>
  <si>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</si>
  <si>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</si>
  <si>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</si>
  <si>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</si>
  <si>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</si>
  <si>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</si>
  <si>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</si>
  <si>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効果検証様式（全国旅行支援）</t>
    <rPh sb="0" eb="2">
      <t>コウカ</t>
    </rPh>
    <rPh sb="2" eb="4">
      <t>ケンショウ</t>
    </rPh>
    <rPh sb="4" eb="6">
      <t>ヨウシキ</t>
    </rPh>
    <rPh sb="7" eb="9">
      <t>ゼンコク</t>
    </rPh>
    <rPh sb="9" eb="11">
      <t>リョコウ</t>
    </rPh>
    <rPh sb="11" eb="13">
      <t>シエン</t>
    </rPh>
    <phoneticPr fontId="1"/>
  </si>
  <si>
    <t>旅行割引</t>
    <rPh sb="0" eb="2">
      <t>リョコウ</t>
    </rPh>
    <rPh sb="2" eb="4">
      <t>ワリビキ</t>
    </rPh>
    <phoneticPr fontId="1"/>
  </si>
  <si>
    <t>②-5：旅行会社経由（日帰り）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</si>
  <si>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合計</t>
    <rPh sb="0" eb="2">
      <t>ゴウケイ</t>
    </rPh>
    <phoneticPr fontId="1"/>
  </si>
  <si>
    <t>②-9：延べ旅行者数（日帰り）（人）</t>
    <rPh sb="4" eb="5">
      <t>ノ</t>
    </rPh>
    <rPh sb="6" eb="9">
      <t>リョコウシャ</t>
    </rPh>
    <rPh sb="9" eb="10">
      <t>スウ</t>
    </rPh>
    <rPh sb="11" eb="13">
      <t>ヒガエ</t>
    </rPh>
    <phoneticPr fontId="1"/>
  </si>
  <si>
    <t>②-11：1人あたりの平均旅行代金（日帰り）（円）※2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</si>
  <si>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2" eb="13">
      <t>ハク</t>
    </rPh>
    <phoneticPr fontId="1"/>
  </si>
  <si>
    <t>②-8：延べ宿泊者数（人泊）※1</t>
    <rPh sb="4" eb="5">
      <t>ノ</t>
    </rPh>
    <rPh sb="6" eb="8">
      <t>シュクハク</t>
    </rPh>
    <rPh sb="8" eb="9">
      <t>シャ</t>
    </rPh>
    <rPh sb="9" eb="10">
      <t>スウ</t>
    </rPh>
    <rPh sb="10" eb="11">
      <t>ニンズウ</t>
    </rPh>
    <rPh sb="11" eb="13">
      <t>ニンハク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</si>
  <si>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29">
      <t>ニン</t>
    </rPh>
    <rPh sb="29" eb="30">
      <t>ハク</t>
    </rPh>
    <phoneticPr fontId="1"/>
  </si>
  <si>
    <t>※1　例：2泊3日、3名での旅行の場合、延べ宿泊者数「6人泊」でカウント</t>
    <rPh sb="22" eb="24">
      <t>シュクハク</t>
    </rPh>
    <rPh sb="24" eb="25">
      <t>モノ</t>
    </rPh>
    <rPh sb="28" eb="30">
      <t>ニンハク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</si>
  <si>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</si>
  <si>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7">
      <t>リョコウワリビキ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</si>
  <si>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モノ</t>
    </rPh>
    <rPh sb="35" eb="36">
      <t>スウ</t>
    </rPh>
    <rPh sb="37" eb="39">
      <t>サンシュツ</t>
    </rPh>
    <phoneticPr fontId="1"/>
  </si>
  <si>
    <t>事業名（実施期間）</t>
    <rPh sb="0" eb="3">
      <t>ジギョウメイ</t>
    </rPh>
    <rPh sb="4" eb="8">
      <t>ジッシキカン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</si>
  <si>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</si>
  <si>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富山で休もう。とやま観光キャンペーン</t>
    <rPh sb="0" eb="2">
      <t>トヤマ</t>
    </rPh>
    <rPh sb="3" eb="4">
      <t>ヤス</t>
    </rPh>
    <phoneticPr fontId="1"/>
  </si>
  <si>
    <t>富山県</t>
    <rPh sb="0" eb="3">
      <t>トヤマケン</t>
    </rPh>
    <phoneticPr fontId="1"/>
  </si>
  <si>
    <r>
      <t>②-11：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</si>
  <si>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r>
      <t>②-7：ｸｰﾎﾟﾝ使用額</t>
    </r>
    <r>
      <rPr>
        <sz val="7"/>
        <rFont val="ＭＳ Ｐゴシック"/>
        <family val="3"/>
        <charset val="128"/>
      </rPr>
      <t>(うち364,116,120円は臨時交付金）</t>
    </r>
    <rPh sb="26" eb="27">
      <t>エン</t>
    </rPh>
    <rPh sb="28" eb="30">
      <t>リンジ</t>
    </rPh>
    <rPh sb="30" eb="33">
      <t>コウフキン</t>
    </rPh>
    <phoneticPr fontId="1"/>
  </si>
  <si>
    <t>・参加事業者には、ルールに従うように誓約書を提出させた。
・利用者には、身分証明書提示や確認書の自筆署名を求めた。
・事業者にクーポン管理表の入力を依頼し、提出させた。
・旅行事業者が企画した募集型ツアーは、WEB掲載を必要条件とした。</t>
    <rPh sb="86" eb="91">
      <t>リョコウジギョウシャ</t>
    </rPh>
    <rPh sb="92" eb="94">
      <t>キカク</t>
    </rPh>
    <rPh sb="96" eb="99">
      <t>ボシュウガタ</t>
    </rPh>
    <rPh sb="107" eb="109">
      <t>ケイサイ</t>
    </rPh>
    <rPh sb="110" eb="112">
      <t>ヒツヨウ</t>
    </rPh>
    <rPh sb="112" eb="114">
      <t>ジョウケン</t>
    </rPh>
    <phoneticPr fontId="1"/>
  </si>
  <si>
    <t>富山で休もう。とやま観光キャンペーン（R4.10.11～R4.12.27）
富山で休もう。とやま観光キャンペーン 第２弾（R5.1.10～R5.9.30）</t>
    <rPh sb="0" eb="2">
      <t>トヤマ</t>
    </rPh>
    <rPh sb="3" eb="4">
      <t>ヤス</t>
    </rPh>
    <rPh sb="10" eb="12">
      <t>カンコウ</t>
    </rPh>
    <rPh sb="38" eb="40">
      <t>トヤマ</t>
    </rPh>
    <rPh sb="41" eb="42">
      <t>ヤス</t>
    </rPh>
    <rPh sb="48" eb="50">
      <t>カンコウ</t>
    </rPh>
    <rPh sb="57" eb="58">
      <t>ダイ</t>
    </rPh>
    <rPh sb="59" eb="60">
      <t>ダン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</si>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</sst>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/>
    </xf>
    <xf numFmtId="57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57" fontId="6" fillId="0" borderId="3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8" fontId="2" fillId="0" borderId="0" xfId="2" applyFont="1" applyAlignment="1">
      <alignment vertical="center"/>
    </xf>
    <xf numFmtId="3" fontId="12" fillId="0" borderId="0" xfId="0" applyNumberFormat="1" applyFont="1" applyAlignment="1">
      <alignment vertical="center"/>
    </xf>
    <xf numFmtId="57" fontId="9" fillId="0" borderId="1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top"/>
    </xf>
    <xf numFmtId="0" fontId="4" fillId="0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top"/>
    </xf>
    <xf numFmtId="0" fontId="6" fillId="0" borderId="17" xfId="0" applyFont="1" applyFill="1" applyBorder="1" applyAlignment="1">
      <alignment horizontal="left" vertical="top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5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36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1" xfId="0" applyFont="1" applyBorder="1" applyAlignment="1">
      <alignment horizontal="left" vertical="center" wrapText="1"/>
    </xf>
    <xf numFmtId="0" fontId="6" fillId="0" borderId="3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38" fontId="6" fillId="0" borderId="29" xfId="2" applyFont="1" applyBorder="1" applyAlignment="1">
      <alignment horizontal="right" vertical="center"/>
    </xf>
    <xf numFmtId="38" fontId="6" fillId="0" borderId="31" xfId="2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3" fontId="6" fillId="0" borderId="27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38" fontId="6" fillId="0" borderId="25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57" fontId="6" fillId="0" borderId="2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6" fontId="6" fillId="0" borderId="11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4" fillId="0" borderId="32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35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5" fillId="2" borderId="14" xfId="0" applyNumberFormat="1" applyFont="1" applyFill="1" applyBorder="1" applyAlignment="1">
      <alignment horizontal="center" vertical="center"/>
    </xf>
    <xf numFmtId="57" fontId="5" fillId="2" borderId="16" xfId="0" applyNumberFormat="1" applyFont="1" applyFill="1" applyBorder="1" applyAlignment="1">
      <alignment horizontal="center" vertical="center"/>
    </xf>
    <xf numFmtId="57" fontId="5" fillId="2" borderId="2" xfId="0" applyNumberFormat="1" applyFont="1" applyFill="1" applyBorder="1" applyAlignment="1">
      <alignment horizontal="center" vertical="center"/>
    </xf>
    <xf numFmtId="57" fontId="5" fillId="2" borderId="4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57" fontId="5" fillId="2" borderId="3" xfId="0" applyNumberFormat="1" applyFont="1" applyFill="1" applyBorder="1" applyAlignment="1">
      <alignment horizontal="center" vertical="center"/>
    </xf>
    <xf numFmtId="57" fontId="5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" fontId="6" fillId="0" borderId="39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3" fontId="5" fillId="0" borderId="41" xfId="0" applyNumberFormat="1" applyFont="1" applyFill="1" applyBorder="1" applyAlignment="1">
      <alignment horizontal="right" vertical="center"/>
    </xf>
    <xf numFmtId="38" fontId="6" fillId="0" borderId="19" xfId="2" applyFont="1" applyFill="1" applyBorder="1" applyAlignment="1">
      <alignment horizontal="right" vertical="center"/>
    </xf>
    <xf numFmtId="38" fontId="6" fillId="0" borderId="20" xfId="2" applyFont="1" applyFill="1" applyBorder="1" applyAlignment="1">
      <alignment horizontal="right" vertical="center"/>
    </xf>
    <xf numFmtId="38" fontId="6" fillId="0" borderId="27" xfId="2" applyFont="1" applyFill="1" applyBorder="1" applyAlignment="1">
      <alignment horizontal="right" vertical="center"/>
    </xf>
    <xf numFmtId="38" fontId="6" fillId="0" borderId="28" xfId="2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3" fontId="5" fillId="0" borderId="22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left" vertical="top"/>
    </xf>
    <xf numFmtId="0" fontId="6" fillId="0" borderId="27" xfId="0" applyFont="1" applyFill="1" applyBorder="1" applyAlignment="1">
      <alignment horizontal="left" vertical="top"/>
    </xf>
    <xf numFmtId="0" fontId="4" fillId="0" borderId="18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9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28" xfId="0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8" fontId="6" fillId="0" borderId="2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0" fontId="6" fillId="0" borderId="26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6" fillId="0" borderId="38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8" fontId="6" fillId="0" borderId="19" xfId="2" applyFont="1" applyBorder="1" applyAlignment="1">
      <alignment horizontal="right" vertical="center"/>
    </xf>
    <xf numFmtId="38" fontId="6" fillId="0" borderId="20" xfId="2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view="pageBreakPreview" topLeftCell="A28" zoomScaleNormal="100" zoomScaleSheetLayoutView="100" workbookViewId="0">
      <selection activeCell="G3" sqref="G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0.58203125" style="1" customWidth="1"/>
    <col min="5" max="5" width="25.58203125" style="1" customWidth="1"/>
    <col min="6" max="6" width="10.58203125" style="1" customWidth="1"/>
    <col min="7" max="7" width="15.58203125" style="1" customWidth="1"/>
    <col min="8" max="8" width="0.83203125" style="1" customWidth="1"/>
    <col min="9" max="9" width="12" style="1" customWidth="1"/>
    <col min="10" max="10" width="9" style="1" customWidth="1"/>
    <col min="11" max="16384" width="9" style="1"/>
  </cols>
  <sheetData>
    <row r="1" spans="1:9" ht="18.75" customHeight="1" x14ac:dyDescent="0.55000000000000004">
      <c r="A1" s="70" t="s">
        <v>0</v>
      </c>
      <c r="B1" s="70"/>
      <c r="C1" s="70"/>
      <c r="D1" s="70"/>
      <c r="E1" s="70"/>
      <c r="F1" s="70"/>
      <c r="G1" s="70"/>
      <c r="H1" s="4"/>
    </row>
    <row r="2" spans="1:9" x14ac:dyDescent="0.55000000000000004">
      <c r="B2" s="2"/>
      <c r="C2" s="6" t="s">
        <v>1</v>
      </c>
      <c r="D2" s="20" t="s">
        <v>49</v>
      </c>
      <c r="E2" s="4"/>
      <c r="F2" s="6" t="s">
        <v>2</v>
      </c>
      <c r="G2" s="36">
        <v>45639</v>
      </c>
    </row>
    <row r="3" spans="1:9" ht="15" customHeight="1" x14ac:dyDescent="0.55000000000000004">
      <c r="B3" s="2"/>
      <c r="C3" s="4"/>
      <c r="D3" s="4"/>
      <c r="E3" s="4"/>
      <c r="F3" s="4"/>
      <c r="G3" s="4"/>
      <c r="H3" s="4"/>
    </row>
    <row r="4" spans="1:9" ht="15" customHeight="1" thickBot="1" x14ac:dyDescent="0.6">
      <c r="B4" s="1" t="s">
        <v>3</v>
      </c>
      <c r="C4" s="75" t="s">
        <v>4</v>
      </c>
      <c r="D4" s="75"/>
      <c r="E4" s="75"/>
      <c r="F4" s="75"/>
      <c r="G4" s="4"/>
    </row>
    <row r="5" spans="1:9" ht="32.25" customHeight="1" thickBot="1" x14ac:dyDescent="0.6">
      <c r="C5" s="71" t="s">
        <v>46</v>
      </c>
      <c r="D5" s="72"/>
      <c r="E5" s="73" t="s">
        <v>53</v>
      </c>
      <c r="F5" s="73"/>
      <c r="G5" s="74"/>
      <c r="H5" s="11"/>
    </row>
    <row r="6" spans="1:9" ht="15" customHeight="1" x14ac:dyDescent="0.55000000000000004"/>
    <row r="7" spans="1:9" ht="15" customHeight="1" thickBot="1" x14ac:dyDescent="0.6">
      <c r="B7" s="1" t="s">
        <v>6</v>
      </c>
      <c r="C7" s="75" t="s">
        <v>7</v>
      </c>
      <c r="D7" s="75"/>
      <c r="E7" s="75"/>
      <c r="F7" s="75"/>
    </row>
    <row r="8" spans="1:9" ht="15" customHeight="1" x14ac:dyDescent="0.55000000000000004">
      <c r="C8" s="76" t="s">
        <v>8</v>
      </c>
      <c r="D8" s="21" t="s">
        <v>9</v>
      </c>
      <c r="E8" s="78">
        <f>SUM('R4.10:R5.9'!E6)</f>
        <v>9891220857</v>
      </c>
      <c r="F8" s="78"/>
      <c r="G8" s="79"/>
      <c r="H8" s="7"/>
    </row>
    <row r="9" spans="1:9" ht="15" customHeight="1" x14ac:dyDescent="0.55000000000000004">
      <c r="C9" s="77"/>
      <c r="D9" s="22" t="s">
        <v>10</v>
      </c>
      <c r="E9" s="64">
        <f>SUM('R4.10:R5.9'!E7)</f>
        <v>841882212</v>
      </c>
      <c r="F9" s="64"/>
      <c r="G9" s="65"/>
      <c r="H9" s="7"/>
    </row>
    <row r="10" spans="1:9" ht="15" customHeight="1" x14ac:dyDescent="0.55000000000000004">
      <c r="C10" s="77"/>
      <c r="D10" s="23" t="s">
        <v>11</v>
      </c>
      <c r="E10" s="66">
        <f>SUM('R4.10:R5.9'!E8)</f>
        <v>4646797295</v>
      </c>
      <c r="F10" s="66"/>
      <c r="G10" s="67"/>
      <c r="H10" s="7"/>
    </row>
    <row r="11" spans="1:9" ht="15" customHeight="1" thickBot="1" x14ac:dyDescent="0.6">
      <c r="C11" s="49" t="s">
        <v>36</v>
      </c>
      <c r="D11" s="50"/>
      <c r="E11" s="51">
        <f>SUM(E8:G10)</f>
        <v>15379900364</v>
      </c>
      <c r="F11" s="52"/>
      <c r="G11" s="53"/>
      <c r="H11" s="7"/>
    </row>
    <row r="12" spans="1:9" ht="15" customHeight="1" x14ac:dyDescent="0.55000000000000004">
      <c r="C12" s="80" t="s">
        <v>12</v>
      </c>
      <c r="D12" s="81"/>
      <c r="E12" s="81"/>
      <c r="F12" s="81"/>
      <c r="G12" s="82"/>
      <c r="H12" s="10"/>
    </row>
    <row r="13" spans="1:9" ht="15" customHeight="1" x14ac:dyDescent="0.55000000000000004">
      <c r="C13" s="57" t="s">
        <v>13</v>
      </c>
      <c r="D13" s="22" t="s">
        <v>14</v>
      </c>
      <c r="E13" s="64">
        <f>SUM('R4.10:R5.9'!E11)</f>
        <v>2151771737</v>
      </c>
      <c r="F13" s="64"/>
      <c r="G13" s="65"/>
      <c r="H13" s="8"/>
    </row>
    <row r="14" spans="1:9" ht="15" customHeight="1" x14ac:dyDescent="0.55000000000000004">
      <c r="C14" s="57"/>
      <c r="D14" s="22" t="s">
        <v>15</v>
      </c>
      <c r="E14" s="64">
        <f>SUM('R4.10:R5.9'!E12)</f>
        <v>255608109</v>
      </c>
      <c r="F14" s="64"/>
      <c r="G14" s="65"/>
      <c r="H14" s="8"/>
      <c r="I14" s="35"/>
    </row>
    <row r="15" spans="1:9" ht="15" customHeight="1" x14ac:dyDescent="0.55000000000000004">
      <c r="C15" s="57"/>
      <c r="D15" s="22" t="s">
        <v>16</v>
      </c>
      <c r="E15" s="64">
        <f>SUM('R4.10:R5.9'!E13)</f>
        <v>1098381645</v>
      </c>
      <c r="F15" s="64"/>
      <c r="G15" s="65"/>
      <c r="H15" s="8"/>
    </row>
    <row r="16" spans="1:9" ht="15" customHeight="1" x14ac:dyDescent="0.55000000000000004">
      <c r="C16" s="47" t="s">
        <v>51</v>
      </c>
      <c r="D16" s="48"/>
      <c r="E16" s="66">
        <f>SUM('R4.10:R5.9'!E14)</f>
        <v>2776563495</v>
      </c>
      <c r="F16" s="66"/>
      <c r="G16" s="67"/>
      <c r="H16" s="8"/>
    </row>
    <row r="17" spans="2:9" ht="15" customHeight="1" thickBot="1" x14ac:dyDescent="0.6">
      <c r="C17" s="49" t="s">
        <v>36</v>
      </c>
      <c r="D17" s="50"/>
      <c r="E17" s="51">
        <f>SUM(E13:G16)</f>
        <v>6282324986</v>
      </c>
      <c r="F17" s="52"/>
      <c r="G17" s="53"/>
      <c r="H17" s="8"/>
      <c r="I17" s="33"/>
    </row>
    <row r="18" spans="2:9" ht="15" customHeight="1" x14ac:dyDescent="0.55000000000000004">
      <c r="C18" s="58" t="s">
        <v>40</v>
      </c>
      <c r="D18" s="59"/>
      <c r="E18" s="60">
        <f>SUM('R4.10:R5.9'!E16)</f>
        <v>1110584</v>
      </c>
      <c r="F18" s="60"/>
      <c r="G18" s="61"/>
      <c r="H18" s="8"/>
    </row>
    <row r="19" spans="2:9" ht="15" customHeight="1" thickBot="1" x14ac:dyDescent="0.6">
      <c r="C19" s="55" t="s">
        <v>37</v>
      </c>
      <c r="D19" s="56"/>
      <c r="E19" s="68">
        <f>SUM('R4.10:R5.9'!E17)</f>
        <v>117338</v>
      </c>
      <c r="F19" s="68"/>
      <c r="G19" s="69"/>
      <c r="H19" s="7"/>
    </row>
    <row r="20" spans="2:9" ht="15" customHeight="1" x14ac:dyDescent="0.55000000000000004">
      <c r="C20" s="58" t="s">
        <v>18</v>
      </c>
      <c r="D20" s="59"/>
      <c r="E20" s="62">
        <f>(E8+E10)/E18</f>
        <v>13090.426435100811</v>
      </c>
      <c r="F20" s="62"/>
      <c r="G20" s="63"/>
      <c r="H20" s="7"/>
    </row>
    <row r="21" spans="2:9" ht="15" customHeight="1" thickBot="1" x14ac:dyDescent="0.6">
      <c r="C21" s="55" t="s">
        <v>50</v>
      </c>
      <c r="D21" s="56"/>
      <c r="E21" s="45">
        <f>E9/E19</f>
        <v>7174.8471253984217</v>
      </c>
      <c r="F21" s="45"/>
      <c r="G21" s="46"/>
      <c r="H21" s="7"/>
    </row>
    <row r="22" spans="2:9" ht="15" customHeight="1" x14ac:dyDescent="0.55000000000000004">
      <c r="C22" s="24" t="s">
        <v>41</v>
      </c>
      <c r="D22" s="24"/>
      <c r="E22" s="24"/>
      <c r="F22" s="24"/>
      <c r="G22" s="24"/>
      <c r="H22" s="7"/>
    </row>
    <row r="23" spans="2:9" ht="15" customHeight="1" x14ac:dyDescent="0.55000000000000004">
      <c r="C23" s="24" t="s">
        <v>47</v>
      </c>
      <c r="D23" s="24"/>
      <c r="E23" s="24"/>
      <c r="F23" s="24"/>
      <c r="G23" s="24"/>
      <c r="H23" s="7"/>
    </row>
    <row r="24" spans="2:9" ht="15" customHeight="1" x14ac:dyDescent="0.55000000000000004">
      <c r="C24" s="25"/>
      <c r="D24" s="25"/>
      <c r="E24" s="25"/>
      <c r="F24" s="25"/>
      <c r="G24" s="25"/>
    </row>
    <row r="25" spans="2:9" ht="15" customHeight="1" x14ac:dyDescent="0.55000000000000004">
      <c r="B25" s="1" t="s">
        <v>19</v>
      </c>
      <c r="C25" s="54" t="s">
        <v>20</v>
      </c>
      <c r="D25" s="54"/>
      <c r="E25" s="54"/>
      <c r="F25" s="54"/>
      <c r="G25" s="25"/>
    </row>
    <row r="26" spans="2:9" ht="12.5" thickBot="1" x14ac:dyDescent="0.6">
      <c r="C26" s="26"/>
      <c r="D26" s="26"/>
      <c r="E26" s="27" t="s">
        <v>21</v>
      </c>
      <c r="F26" s="44" t="s">
        <v>22</v>
      </c>
      <c r="G26" s="44"/>
      <c r="H26" s="5"/>
    </row>
    <row r="27" spans="2:9" ht="15" customHeight="1" x14ac:dyDescent="0.55000000000000004">
      <c r="C27" s="91" t="s">
        <v>23</v>
      </c>
      <c r="D27" s="92"/>
      <c r="E27" s="29">
        <v>44845</v>
      </c>
      <c r="F27" s="83">
        <v>45199</v>
      </c>
      <c r="G27" s="84"/>
      <c r="H27" s="9"/>
    </row>
    <row r="28" spans="2:9" ht="15" customHeight="1" thickBot="1" x14ac:dyDescent="0.6">
      <c r="C28" s="93" t="s">
        <v>24</v>
      </c>
      <c r="D28" s="94"/>
      <c r="E28" s="31">
        <v>44845</v>
      </c>
      <c r="F28" s="85">
        <v>45199</v>
      </c>
      <c r="G28" s="86"/>
      <c r="H28" s="9"/>
    </row>
    <row r="29" spans="2:9" ht="15" customHeight="1" thickBot="1" x14ac:dyDescent="0.6">
      <c r="C29" s="93" t="s">
        <v>43</v>
      </c>
      <c r="D29" s="94"/>
      <c r="E29" s="97">
        <f>SUM('R4.10:R5.9'!E27)</f>
        <v>333</v>
      </c>
      <c r="F29" s="98"/>
      <c r="G29" s="99"/>
      <c r="H29" s="9"/>
    </row>
    <row r="30" spans="2:9" ht="15" customHeight="1" x14ac:dyDescent="0.55000000000000004">
      <c r="C30" s="24" t="s">
        <v>44</v>
      </c>
      <c r="D30" s="24"/>
      <c r="E30" s="32"/>
      <c r="F30" s="32"/>
      <c r="G30" s="32"/>
      <c r="H30" s="9"/>
    </row>
    <row r="31" spans="2:9" ht="15" customHeight="1" x14ac:dyDescent="0.55000000000000004">
      <c r="C31" s="25"/>
      <c r="D31" s="25"/>
      <c r="E31" s="25"/>
      <c r="F31" s="25"/>
      <c r="G31" s="25"/>
    </row>
    <row r="32" spans="2:9" ht="15" customHeight="1" thickBot="1" x14ac:dyDescent="0.6">
      <c r="B32" s="1" t="s">
        <v>25</v>
      </c>
      <c r="C32" s="54" t="s">
        <v>26</v>
      </c>
      <c r="D32" s="54"/>
      <c r="E32" s="54"/>
      <c r="F32" s="54"/>
      <c r="G32" s="25"/>
    </row>
    <row r="33" spans="2:8" ht="15" customHeight="1" x14ac:dyDescent="0.55000000000000004">
      <c r="C33" s="95" t="s">
        <v>27</v>
      </c>
      <c r="D33" s="28" t="s">
        <v>28</v>
      </c>
      <c r="E33" s="87">
        <f>(E8+E9)/E11</f>
        <v>0.6978655787733945</v>
      </c>
      <c r="F33" s="87"/>
      <c r="G33" s="88"/>
    </row>
    <row r="34" spans="2:8" ht="15" customHeight="1" thickBot="1" x14ac:dyDescent="0.6">
      <c r="C34" s="96"/>
      <c r="D34" s="30" t="s">
        <v>29</v>
      </c>
      <c r="E34" s="89">
        <f>E10/E11</f>
        <v>0.30213442122660555</v>
      </c>
      <c r="F34" s="89"/>
      <c r="G34" s="90"/>
    </row>
    <row r="35" spans="2:8" ht="15" customHeight="1" x14ac:dyDescent="0.55000000000000004"/>
    <row r="36" spans="2:8" ht="15" customHeight="1" thickBot="1" x14ac:dyDescent="0.6">
      <c r="B36" s="1" t="s">
        <v>30</v>
      </c>
      <c r="C36" s="75" t="s">
        <v>31</v>
      </c>
      <c r="D36" s="75"/>
      <c r="E36" s="75"/>
      <c r="F36" s="75"/>
      <c r="G36" s="75"/>
      <c r="H36" s="75"/>
    </row>
    <row r="37" spans="2:8" ht="70" customHeight="1" thickBot="1" x14ac:dyDescent="0.6">
      <c r="C37" s="3" t="s">
        <v>32</v>
      </c>
      <c r="D37" s="73" t="s">
        <v>52</v>
      </c>
      <c r="E37" s="73"/>
      <c r="F37" s="73"/>
      <c r="G37" s="74"/>
      <c r="H37" s="11"/>
    </row>
  </sheetData>
  <mergeCells count="42">
    <mergeCell ref="D37:G37"/>
    <mergeCell ref="F27:G27"/>
    <mergeCell ref="F28:G28"/>
    <mergeCell ref="C36:H36"/>
    <mergeCell ref="E33:G33"/>
    <mergeCell ref="E34:G34"/>
    <mergeCell ref="C27:D27"/>
    <mergeCell ref="C28:D28"/>
    <mergeCell ref="C33:C34"/>
    <mergeCell ref="C29:D29"/>
    <mergeCell ref="E29:G29"/>
    <mergeCell ref="C32:F32"/>
    <mergeCell ref="C8:C10"/>
    <mergeCell ref="E8:G8"/>
    <mergeCell ref="E9:G9"/>
    <mergeCell ref="E10:G10"/>
    <mergeCell ref="C12:G12"/>
    <mergeCell ref="E11:G11"/>
    <mergeCell ref="C11:D11"/>
    <mergeCell ref="A1:G1"/>
    <mergeCell ref="C5:D5"/>
    <mergeCell ref="E5:G5"/>
    <mergeCell ref="C4:F4"/>
    <mergeCell ref="C7:F7"/>
    <mergeCell ref="C13:C15"/>
    <mergeCell ref="C18:D18"/>
    <mergeCell ref="E18:G18"/>
    <mergeCell ref="C20:D20"/>
    <mergeCell ref="E20:G20"/>
    <mergeCell ref="E14:G14"/>
    <mergeCell ref="E13:G13"/>
    <mergeCell ref="E15:G15"/>
    <mergeCell ref="E16:G16"/>
    <mergeCell ref="E19:G19"/>
    <mergeCell ref="F26:G26"/>
    <mergeCell ref="E21:G21"/>
    <mergeCell ref="C16:D16"/>
    <mergeCell ref="C17:D17"/>
    <mergeCell ref="E17:G17"/>
    <mergeCell ref="C25:F25"/>
    <mergeCell ref="C19:D19"/>
    <mergeCell ref="C21:D21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topLeftCell="A35" zoomScaleNormal="100" zoomScaleSheetLayoutView="100" workbookViewId="0">
      <selection activeCell="D37" sqref="D37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0.082031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54" t="s">
        <v>8</v>
      </c>
      <c r="D6" s="38" t="s">
        <v>9</v>
      </c>
      <c r="E6" s="160">
        <v>1232600762</v>
      </c>
      <c r="F6" s="160"/>
      <c r="G6" s="160"/>
      <c r="H6" s="160"/>
      <c r="I6" s="161"/>
    </row>
    <row r="7" spans="1:14" ht="15" customHeight="1" x14ac:dyDescent="0.55000000000000004">
      <c r="C7" s="155"/>
      <c r="D7" s="39" t="s">
        <v>10</v>
      </c>
      <c r="E7" s="145">
        <f>170987494+4247990</f>
        <v>175235484</v>
      </c>
      <c r="F7" s="145"/>
      <c r="G7" s="145"/>
      <c r="H7" s="145"/>
      <c r="I7" s="146"/>
      <c r="K7" s="34"/>
    </row>
    <row r="8" spans="1:14" ht="15" customHeight="1" x14ac:dyDescent="0.55000000000000004">
      <c r="C8" s="156"/>
      <c r="D8" s="40" t="s">
        <v>11</v>
      </c>
      <c r="E8" s="149">
        <v>735321579</v>
      </c>
      <c r="F8" s="149"/>
      <c r="G8" s="149"/>
      <c r="H8" s="149"/>
      <c r="I8" s="162"/>
    </row>
    <row r="9" spans="1:14" ht="15" customHeight="1" thickBot="1" x14ac:dyDescent="0.6">
      <c r="C9" s="100" t="s">
        <v>36</v>
      </c>
      <c r="D9" s="101"/>
      <c r="E9" s="102">
        <f>SUM(E6:I8)</f>
        <v>2143157825</v>
      </c>
      <c r="F9" s="103"/>
      <c r="G9" s="103"/>
      <c r="H9" s="103"/>
      <c r="I9" s="104"/>
    </row>
    <row r="10" spans="1:14" ht="15" customHeight="1" x14ac:dyDescent="0.55000000000000004">
      <c r="C10" s="142" t="s">
        <v>12</v>
      </c>
      <c r="D10" s="143"/>
      <c r="E10" s="143"/>
      <c r="F10" s="143"/>
      <c r="G10" s="143"/>
      <c r="H10" s="143"/>
      <c r="I10" s="144"/>
    </row>
    <row r="11" spans="1:14" ht="15" customHeight="1" x14ac:dyDescent="0.55000000000000004">
      <c r="C11" s="123" t="s">
        <v>34</v>
      </c>
      <c r="D11" s="41" t="s">
        <v>14</v>
      </c>
      <c r="E11" s="145">
        <v>310168136</v>
      </c>
      <c r="F11" s="145"/>
      <c r="G11" s="145"/>
      <c r="H11" s="145"/>
      <c r="I11" s="146"/>
    </row>
    <row r="12" spans="1:14" ht="15" customHeight="1" x14ac:dyDescent="0.55000000000000004">
      <c r="C12" s="123"/>
      <c r="D12" s="41" t="s">
        <v>35</v>
      </c>
      <c r="E12" s="145">
        <f>66444591+2830660</f>
        <v>69275251</v>
      </c>
      <c r="F12" s="145"/>
      <c r="G12" s="145"/>
      <c r="H12" s="145"/>
      <c r="I12" s="146"/>
      <c r="K12" s="35"/>
    </row>
    <row r="13" spans="1:14" ht="15" customHeight="1" x14ac:dyDescent="0.55000000000000004">
      <c r="C13" s="124"/>
      <c r="D13" s="42" t="s">
        <v>16</v>
      </c>
      <c r="E13" s="145">
        <v>222464963</v>
      </c>
      <c r="F13" s="145"/>
      <c r="G13" s="145"/>
      <c r="H13" s="147"/>
      <c r="I13" s="148"/>
      <c r="M13" s="18"/>
      <c r="N13" s="18"/>
    </row>
    <row r="14" spans="1:14" ht="15" customHeight="1" x14ac:dyDescent="0.55000000000000004">
      <c r="C14" s="152" t="s">
        <v>17</v>
      </c>
      <c r="D14" s="153"/>
      <c r="E14" s="149">
        <v>265004000</v>
      </c>
      <c r="F14" s="149"/>
      <c r="G14" s="149"/>
      <c r="H14" s="150"/>
      <c r="I14" s="151"/>
    </row>
    <row r="15" spans="1:14" ht="15" customHeight="1" thickBot="1" x14ac:dyDescent="0.6">
      <c r="C15" s="125" t="s">
        <v>36</v>
      </c>
      <c r="D15" s="126"/>
      <c r="E15" s="135">
        <f>SUM(E11:I14)</f>
        <v>866912350</v>
      </c>
      <c r="F15" s="135"/>
      <c r="G15" s="135"/>
      <c r="H15" s="136"/>
      <c r="I15" s="137"/>
    </row>
    <row r="16" spans="1:14" ht="15" customHeight="1" x14ac:dyDescent="0.55000000000000004">
      <c r="C16" s="127" t="s">
        <v>39</v>
      </c>
      <c r="D16" s="128"/>
      <c r="E16" s="138">
        <v>125412</v>
      </c>
      <c r="F16" s="138"/>
      <c r="G16" s="138"/>
      <c r="H16" s="138"/>
      <c r="I16" s="139"/>
    </row>
    <row r="17" spans="2:9" ht="15" customHeight="1" thickBot="1" x14ac:dyDescent="0.6">
      <c r="C17" s="129" t="s">
        <v>37</v>
      </c>
      <c r="D17" s="130"/>
      <c r="E17" s="140">
        <f>25017+1146</f>
        <v>26163</v>
      </c>
      <c r="F17" s="140"/>
      <c r="G17" s="140"/>
      <c r="H17" s="140"/>
      <c r="I17" s="141"/>
    </row>
    <row r="18" spans="2:9" ht="15" customHeight="1" x14ac:dyDescent="0.55000000000000004">
      <c r="C18" s="131" t="s">
        <v>18</v>
      </c>
      <c r="D18" s="132"/>
      <c r="E18" s="78">
        <f>(E6+E8)/E16</f>
        <v>15691.659019870507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6697.8360279784429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21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0.6568980732905193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0.3431019267094807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  <row r="37" spans="2:9" x14ac:dyDescent="0.55000000000000004">
      <c r="D37" s="43"/>
    </row>
  </sheetData>
  <mergeCells count="45">
    <mergeCell ref="C6:C8"/>
    <mergeCell ref="A1:J1"/>
    <mergeCell ref="C2:G2"/>
    <mergeCell ref="C3:D3"/>
    <mergeCell ref="E3:I3"/>
    <mergeCell ref="C5:G5"/>
    <mergeCell ref="E6:I6"/>
    <mergeCell ref="E7:I7"/>
    <mergeCell ref="E8:I8"/>
    <mergeCell ref="C10:I10"/>
    <mergeCell ref="E11:I11"/>
    <mergeCell ref="E12:I12"/>
    <mergeCell ref="E13:I13"/>
    <mergeCell ref="E14:I14"/>
    <mergeCell ref="C14:D14"/>
    <mergeCell ref="C27:D27"/>
    <mergeCell ref="E27:I27"/>
    <mergeCell ref="C11:C13"/>
    <mergeCell ref="C15:D15"/>
    <mergeCell ref="C16:D16"/>
    <mergeCell ref="C17:D17"/>
    <mergeCell ref="C18:D18"/>
    <mergeCell ref="C23:G23"/>
    <mergeCell ref="C19:D19"/>
    <mergeCell ref="E19:I19"/>
    <mergeCell ref="E15:I15"/>
    <mergeCell ref="E16:I16"/>
    <mergeCell ref="E17:I17"/>
    <mergeCell ref="E18:I18"/>
    <mergeCell ref="C9:D9"/>
    <mergeCell ref="E9:I9"/>
    <mergeCell ref="D35:I35"/>
    <mergeCell ref="E24:F24"/>
    <mergeCell ref="G24:I24"/>
    <mergeCell ref="C25:D25"/>
    <mergeCell ref="E25:F25"/>
    <mergeCell ref="G25:I25"/>
    <mergeCell ref="C26:D26"/>
    <mergeCell ref="E26:F26"/>
    <mergeCell ref="G26:I26"/>
    <mergeCell ref="C30:G30"/>
    <mergeCell ref="C31:C32"/>
    <mergeCell ref="E31:I31"/>
    <mergeCell ref="E32:I32"/>
    <mergeCell ref="C34:I34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E1D1-FB73-47C9-9316-57DB15C38B4B}">
  <dimension ref="A1:N35"/>
  <sheetViews>
    <sheetView view="pageBreakPreview" topLeftCell="A31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0.08203125" style="1" bestFit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2027532745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f>228045211+6216190</f>
        <v>234261401</v>
      </c>
      <c r="F7" s="64"/>
      <c r="G7" s="64"/>
      <c r="H7" s="64"/>
      <c r="I7" s="65"/>
      <c r="K7" s="34"/>
    </row>
    <row r="8" spans="1:14" ht="15" customHeight="1" x14ac:dyDescent="0.55000000000000004">
      <c r="C8" s="183"/>
      <c r="D8" s="19" t="s">
        <v>11</v>
      </c>
      <c r="E8" s="66">
        <v>741551237</v>
      </c>
      <c r="F8" s="66"/>
      <c r="G8" s="66"/>
      <c r="H8" s="66"/>
      <c r="I8" s="67"/>
      <c r="K8" s="33"/>
    </row>
    <row r="9" spans="1:14" ht="15" customHeight="1" thickBot="1" x14ac:dyDescent="0.6">
      <c r="C9" s="175" t="s">
        <v>36</v>
      </c>
      <c r="D9" s="176"/>
      <c r="E9" s="51">
        <f>SUM(E6:I8)</f>
        <v>3003345383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563804020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f>86355068+4142220</f>
        <v>90497288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234226252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510256000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1398783560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242036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f>32468+2041</f>
        <v>34509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11440.793857112165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6788.414645454809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30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0.75309158873386894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0.24690841126613108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7D092-41B3-4B31-B10A-97BB546C5103}">
  <dimension ref="A1:N35"/>
  <sheetViews>
    <sheetView view="pageBreakPreview" topLeftCell="A38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1.8320312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1469277334</v>
      </c>
      <c r="F6" s="78"/>
      <c r="G6" s="78"/>
      <c r="H6" s="78"/>
      <c r="I6" s="79"/>
      <c r="K6" s="33"/>
    </row>
    <row r="7" spans="1:14" ht="15" customHeight="1" x14ac:dyDescent="0.55000000000000004">
      <c r="C7" s="182"/>
      <c r="D7" s="15" t="s">
        <v>10</v>
      </c>
      <c r="E7" s="64">
        <f>87376255+5353310</f>
        <v>92729565</v>
      </c>
      <c r="F7" s="64"/>
      <c r="G7" s="64"/>
      <c r="H7" s="64"/>
      <c r="I7" s="65"/>
      <c r="K7" s="34"/>
    </row>
    <row r="8" spans="1:14" ht="15" customHeight="1" x14ac:dyDescent="0.55000000000000004">
      <c r="C8" s="183"/>
      <c r="D8" s="19" t="s">
        <v>11</v>
      </c>
      <c r="E8" s="66">
        <v>696616246</v>
      </c>
      <c r="F8" s="66"/>
      <c r="G8" s="66"/>
      <c r="H8" s="66"/>
      <c r="I8" s="67"/>
      <c r="L8" s="33"/>
    </row>
    <row r="9" spans="1:14" ht="15" customHeight="1" thickBot="1" x14ac:dyDescent="0.6">
      <c r="C9" s="175" t="s">
        <v>36</v>
      </c>
      <c r="D9" s="176"/>
      <c r="E9" s="51">
        <f>SUM(E6:I8)</f>
        <v>2258623145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437877715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f>32716311+3563620</f>
        <v>36279931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219787641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562129000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1256074287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159331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f>8710+1898</f>
        <v>10608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13593.67342199572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8741.4748303167416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27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0.69157482179259255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0.30842517820740739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C3E4-5888-4927-ADE0-509044ECC4B2}">
  <dimension ref="A1:N35"/>
  <sheetViews>
    <sheetView view="pageBreakPreview" topLeftCell="A31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346708921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f>40825001+4207320</f>
        <v>45032321</v>
      </c>
      <c r="F7" s="64"/>
      <c r="G7" s="64"/>
      <c r="H7" s="64"/>
      <c r="I7" s="65"/>
      <c r="K7" s="34"/>
    </row>
    <row r="8" spans="1:14" ht="15" customHeight="1" x14ac:dyDescent="0.55000000000000004">
      <c r="C8" s="183"/>
      <c r="D8" s="19" t="s">
        <v>11</v>
      </c>
      <c r="E8" s="66">
        <v>356129989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747871231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61541109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f>8093402+1056870</f>
        <v>9150272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61334561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184173670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316199612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38">
        <v>67114</v>
      </c>
      <c r="F16" s="138"/>
      <c r="G16" s="138"/>
      <c r="H16" s="138"/>
      <c r="I16" s="139"/>
    </row>
    <row r="17" spans="2:9" ht="15" customHeight="1" thickBot="1" x14ac:dyDescent="0.6">
      <c r="C17" s="163" t="s">
        <v>37</v>
      </c>
      <c r="D17" s="164"/>
      <c r="E17" s="165">
        <f>6388+1141</f>
        <v>7529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10472.314420240189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5981.1822287156328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22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0.52380841214628837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0.47619158785371168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4220-9A5B-4F12-8041-1C8312200923}">
  <dimension ref="A1:N35"/>
  <sheetViews>
    <sheetView view="pageBreakPreview" topLeftCell="A35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1.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1121621070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f>71758725+14870060</f>
        <v>86628785</v>
      </c>
      <c r="F7" s="64"/>
      <c r="G7" s="64"/>
      <c r="H7" s="64"/>
      <c r="I7" s="65"/>
      <c r="K7" s="34"/>
    </row>
    <row r="8" spans="1:14" ht="15" customHeight="1" x14ac:dyDescent="0.55000000000000004">
      <c r="C8" s="183"/>
      <c r="D8" s="19" t="s">
        <v>11</v>
      </c>
      <c r="E8" s="66">
        <v>576433265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1784683120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197988446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f>6938107+3717440</f>
        <v>10655547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98491705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515679344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822815042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138696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f>13840+4073</f>
        <v>17913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12242.99428245948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4836.0846870987552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28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0.6770108606170937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0.32298913938290624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C4B8C-F2E9-4A59-BF74-03CE403FD7B5}">
  <dimension ref="A1:N35"/>
  <sheetViews>
    <sheetView view="pageBreakPreview" topLeftCell="A27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1.0820312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1531052193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f>26258649+10497880</f>
        <v>36756529</v>
      </c>
      <c r="F7" s="64"/>
      <c r="G7" s="64"/>
      <c r="H7" s="64"/>
      <c r="I7" s="65"/>
      <c r="K7" s="34"/>
    </row>
    <row r="8" spans="1:14" ht="15" customHeight="1" x14ac:dyDescent="0.55000000000000004">
      <c r="C8" s="183"/>
      <c r="D8" s="19" t="s">
        <v>11</v>
      </c>
      <c r="E8" s="66">
        <v>625865520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2193674242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264181882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f>5114650+2624420</f>
        <v>7739070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108545334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329348206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709814492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38">
        <v>183950</v>
      </c>
      <c r="F16" s="138"/>
      <c r="G16" s="138"/>
      <c r="H16" s="138"/>
      <c r="I16" s="139"/>
    </row>
    <row r="17" spans="2:9" ht="15" customHeight="1" thickBot="1" x14ac:dyDescent="0.6">
      <c r="C17" s="163" t="s">
        <v>37</v>
      </c>
      <c r="D17" s="164"/>
      <c r="E17" s="165">
        <f>2781+3090</f>
        <v>5871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11725.565169883121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6260.6930676205075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31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0.71469532348185361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0.28530467651814639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09A6A-E745-411B-8D06-80F41DE34FAD}">
  <dimension ref="A1:N35"/>
  <sheetViews>
    <sheetView view="pageBreakPreview" topLeftCell="A29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459418477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v>39168683</v>
      </c>
      <c r="F7" s="64"/>
      <c r="G7" s="64"/>
      <c r="H7" s="64"/>
      <c r="I7" s="65"/>
    </row>
    <row r="8" spans="1:14" ht="15" customHeight="1" x14ac:dyDescent="0.55000000000000004">
      <c r="C8" s="183"/>
      <c r="D8" s="19" t="s">
        <v>11</v>
      </c>
      <c r="E8" s="66">
        <v>477973403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976560563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74751061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v>7261443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82865092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162608210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327485806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38">
        <v>81000</v>
      </c>
      <c r="F16" s="138"/>
      <c r="G16" s="138"/>
      <c r="H16" s="138"/>
      <c r="I16" s="139"/>
    </row>
    <row r="17" spans="2:9" ht="15" customHeight="1" thickBot="1" x14ac:dyDescent="0.6">
      <c r="C17" s="163" t="s">
        <v>37</v>
      </c>
      <c r="D17" s="164"/>
      <c r="E17" s="140">
        <v>3336</v>
      </c>
      <c r="F17" s="140"/>
      <c r="G17" s="140"/>
      <c r="H17" s="140"/>
      <c r="I17" s="141"/>
    </row>
    <row r="18" spans="2:9" ht="15" customHeight="1" x14ac:dyDescent="0.55000000000000004">
      <c r="C18" s="131" t="s">
        <v>18</v>
      </c>
      <c r="D18" s="132"/>
      <c r="E18" s="78">
        <f>(E6+E8)/E16</f>
        <v>11572.739259259259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11741.211930455636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28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0.51055426451825703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0.48944573548174297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9CC0-548B-45E8-AB01-78F5CD04848C}">
  <dimension ref="A1:N35"/>
  <sheetViews>
    <sheetView view="pageBreakPreview" topLeftCell="A31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1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646217083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v>61120189</v>
      </c>
      <c r="F7" s="64"/>
      <c r="G7" s="64"/>
      <c r="H7" s="64"/>
      <c r="I7" s="65"/>
    </row>
    <row r="8" spans="1:14" ht="15" customHeight="1" x14ac:dyDescent="0.55000000000000004">
      <c r="C8" s="183"/>
      <c r="D8" s="19" t="s">
        <v>11</v>
      </c>
      <c r="E8" s="66">
        <v>228641815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935979087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90146010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v>11381411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36996891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94972775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233497087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45347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v>5320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19292.541910159438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11488.757330827068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24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0.75571909866828035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0.24428090133171962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7F2B-A34C-4A02-8C40-D228FD7583C0}">
  <dimension ref="A1:N35"/>
  <sheetViews>
    <sheetView view="pageBreakPreview" topLeftCell="A31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1" width="10.5" style="1" customWidth="1"/>
    <col min="12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799282965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v>60360255</v>
      </c>
      <c r="F7" s="64"/>
      <c r="G7" s="64"/>
      <c r="H7" s="64"/>
      <c r="I7" s="65"/>
    </row>
    <row r="8" spans="1:14" ht="15" customHeight="1" x14ac:dyDescent="0.55000000000000004">
      <c r="C8" s="183"/>
      <c r="D8" s="19" t="s">
        <v>11</v>
      </c>
      <c r="E8" s="66">
        <v>208264241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1067907461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116640898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v>11276736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33669206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126583989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288170829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60702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v>5245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16598.253863134658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11508.151572926598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30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0.80497913105225505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0.1950208689477449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0BF8-B48A-4708-AD52-AB150C42D0F0}">
  <dimension ref="A1:N35"/>
  <sheetViews>
    <sheetView view="pageBreakPreview" topLeftCell="A31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8638000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v>0</v>
      </c>
      <c r="F7" s="64"/>
      <c r="G7" s="64"/>
      <c r="H7" s="64"/>
      <c r="I7" s="65"/>
    </row>
    <row r="8" spans="1:14" ht="15" customHeight="1" x14ac:dyDescent="0.55000000000000004">
      <c r="C8" s="183"/>
      <c r="D8" s="19" t="s">
        <v>11</v>
      </c>
      <c r="E8" s="66">
        <v>0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8638000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1245000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v>0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0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8256244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9501244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249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v>0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34690.763052208837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v>0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31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1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7F5E-03A8-4E82-A671-3F90C46BF75A}">
  <dimension ref="A1:N35"/>
  <sheetViews>
    <sheetView view="pageBreakPreview" topLeftCell="A22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66244771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v>3328000</v>
      </c>
      <c r="F7" s="64"/>
      <c r="G7" s="64"/>
      <c r="H7" s="64"/>
      <c r="I7" s="65"/>
    </row>
    <row r="8" spans="1:14" ht="15" customHeight="1" x14ac:dyDescent="0.55000000000000004">
      <c r="C8" s="183"/>
      <c r="D8" s="19" t="s">
        <v>11</v>
      </c>
      <c r="E8" s="66">
        <v>0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69572771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7761840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v>665520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0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5536479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13963839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1573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v>273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42113.649713922445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12190.476190476191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31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1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0790-FE58-425A-8750-21EB67E54625}">
  <dimension ref="A1:N35"/>
  <sheetViews>
    <sheetView tabSelected="1" view="pageBreakPreview" topLeftCell="A14" zoomScaleNormal="100" zoomScaleSheetLayoutView="100" workbookViewId="0">
      <selection activeCell="K12" sqref="K1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2.58203125" style="1" customWidth="1"/>
    <col min="5" max="5" width="14.08203125" style="1" customWidth="1"/>
    <col min="6" max="6" width="10.58203125" style="1" customWidth="1"/>
    <col min="7" max="8" width="7.33203125" style="1" customWidth="1"/>
    <col min="9" max="9" width="10.58203125" style="1" customWidth="1"/>
    <col min="10" max="10" width="0.83203125" style="1" customWidth="1"/>
    <col min="11" max="13" width="9" style="1" customWidth="1"/>
    <col min="14" max="14" width="9" style="1"/>
    <col min="15" max="16" width="9" style="1" customWidth="1"/>
    <col min="17" max="16384" width="9" style="1"/>
  </cols>
  <sheetData>
    <row r="1" spans="1:14" ht="18.75" customHeight="1" x14ac:dyDescent="0.55000000000000004">
      <c r="A1" s="70" t="s">
        <v>33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15" customHeight="1" thickBot="1" x14ac:dyDescent="0.6">
      <c r="B2" s="1" t="s">
        <v>3</v>
      </c>
      <c r="C2" s="75" t="s">
        <v>4</v>
      </c>
      <c r="D2" s="75"/>
      <c r="E2" s="75"/>
      <c r="F2" s="75"/>
      <c r="G2" s="75"/>
      <c r="H2" s="4"/>
    </row>
    <row r="3" spans="1:14" ht="19.5" customHeight="1" thickBot="1" x14ac:dyDescent="0.6">
      <c r="C3" s="71" t="s">
        <v>5</v>
      </c>
      <c r="D3" s="72"/>
      <c r="E3" s="157" t="s">
        <v>48</v>
      </c>
      <c r="F3" s="158"/>
      <c r="G3" s="158"/>
      <c r="H3" s="158"/>
      <c r="I3" s="159"/>
    </row>
    <row r="4" spans="1:14" ht="15" customHeight="1" x14ac:dyDescent="0.55000000000000004"/>
    <row r="5" spans="1:14" ht="15" customHeight="1" thickBot="1" x14ac:dyDescent="0.6">
      <c r="B5" s="1" t="s">
        <v>6</v>
      </c>
      <c r="C5" s="75" t="s">
        <v>7</v>
      </c>
      <c r="D5" s="75"/>
      <c r="E5" s="75"/>
      <c r="F5" s="75"/>
      <c r="G5" s="75"/>
    </row>
    <row r="6" spans="1:14" ht="15" customHeight="1" x14ac:dyDescent="0.55000000000000004">
      <c r="C6" s="181" t="s">
        <v>8</v>
      </c>
      <c r="D6" s="16" t="s">
        <v>9</v>
      </c>
      <c r="E6" s="78">
        <v>182626536</v>
      </c>
      <c r="F6" s="78"/>
      <c r="G6" s="78"/>
      <c r="H6" s="78"/>
      <c r="I6" s="79"/>
    </row>
    <row r="7" spans="1:14" ht="15" customHeight="1" x14ac:dyDescent="0.55000000000000004">
      <c r="C7" s="182"/>
      <c r="D7" s="15" t="s">
        <v>10</v>
      </c>
      <c r="E7" s="64">
        <v>7261000</v>
      </c>
      <c r="F7" s="64"/>
      <c r="G7" s="64"/>
      <c r="H7" s="64"/>
      <c r="I7" s="65"/>
    </row>
    <row r="8" spans="1:14" ht="15" customHeight="1" x14ac:dyDescent="0.55000000000000004">
      <c r="C8" s="183"/>
      <c r="D8" s="19" t="s">
        <v>11</v>
      </c>
      <c r="E8" s="66">
        <v>0</v>
      </c>
      <c r="F8" s="66"/>
      <c r="G8" s="66"/>
      <c r="H8" s="66"/>
      <c r="I8" s="67"/>
    </row>
    <row r="9" spans="1:14" ht="15" customHeight="1" thickBot="1" x14ac:dyDescent="0.6">
      <c r="C9" s="175" t="s">
        <v>36</v>
      </c>
      <c r="D9" s="176"/>
      <c r="E9" s="51">
        <f>SUM(E6:I8)</f>
        <v>189887536</v>
      </c>
      <c r="F9" s="52"/>
      <c r="G9" s="52"/>
      <c r="H9" s="52"/>
      <c r="I9" s="53"/>
    </row>
    <row r="10" spans="1:14" ht="15" customHeight="1" x14ac:dyDescent="0.55000000000000004">
      <c r="C10" s="177" t="s">
        <v>12</v>
      </c>
      <c r="D10" s="178"/>
      <c r="E10" s="178"/>
      <c r="F10" s="178"/>
      <c r="G10" s="178"/>
      <c r="H10" s="178"/>
      <c r="I10" s="179"/>
    </row>
    <row r="11" spans="1:14" ht="15" customHeight="1" x14ac:dyDescent="0.55000000000000004">
      <c r="C11" s="180" t="s">
        <v>34</v>
      </c>
      <c r="D11" s="17" t="s">
        <v>14</v>
      </c>
      <c r="E11" s="64">
        <v>25665620</v>
      </c>
      <c r="F11" s="64"/>
      <c r="G11" s="64"/>
      <c r="H11" s="64"/>
      <c r="I11" s="65"/>
    </row>
    <row r="12" spans="1:14" ht="15" customHeight="1" x14ac:dyDescent="0.55000000000000004">
      <c r="C12" s="180"/>
      <c r="D12" s="17" t="s">
        <v>35</v>
      </c>
      <c r="E12" s="64">
        <v>1425640</v>
      </c>
      <c r="F12" s="64"/>
      <c r="G12" s="64"/>
      <c r="H12" s="64"/>
      <c r="I12" s="65"/>
      <c r="K12" s="33"/>
    </row>
    <row r="13" spans="1:14" ht="15" customHeight="1" x14ac:dyDescent="0.55000000000000004">
      <c r="C13" s="57"/>
      <c r="D13" s="37" t="s">
        <v>16</v>
      </c>
      <c r="E13" s="64">
        <v>0</v>
      </c>
      <c r="F13" s="64"/>
      <c r="G13" s="64"/>
      <c r="H13" s="64"/>
      <c r="I13" s="65"/>
      <c r="M13" s="18"/>
      <c r="N13" s="18"/>
    </row>
    <row r="14" spans="1:14" ht="15" customHeight="1" x14ac:dyDescent="0.55000000000000004">
      <c r="C14" s="167" t="s">
        <v>17</v>
      </c>
      <c r="D14" s="168"/>
      <c r="E14" s="66">
        <v>12015578</v>
      </c>
      <c r="F14" s="66"/>
      <c r="G14" s="66"/>
      <c r="H14" s="66"/>
      <c r="I14" s="67"/>
    </row>
    <row r="15" spans="1:14" ht="15" customHeight="1" thickBot="1" x14ac:dyDescent="0.6">
      <c r="C15" s="169" t="s">
        <v>36</v>
      </c>
      <c r="D15" s="170"/>
      <c r="E15" s="171">
        <f>SUM(E11:I14)</f>
        <v>39106838</v>
      </c>
      <c r="F15" s="171"/>
      <c r="G15" s="171"/>
      <c r="H15" s="171"/>
      <c r="I15" s="172"/>
    </row>
    <row r="16" spans="1:14" ht="15" customHeight="1" x14ac:dyDescent="0.55000000000000004">
      <c r="C16" s="131" t="s">
        <v>39</v>
      </c>
      <c r="D16" s="132"/>
      <c r="E16" s="173">
        <v>5174</v>
      </c>
      <c r="F16" s="173"/>
      <c r="G16" s="173"/>
      <c r="H16" s="173"/>
      <c r="I16" s="174"/>
    </row>
    <row r="17" spans="2:9" ht="15" customHeight="1" thickBot="1" x14ac:dyDescent="0.6">
      <c r="C17" s="163" t="s">
        <v>37</v>
      </c>
      <c r="D17" s="164"/>
      <c r="E17" s="165">
        <v>571</v>
      </c>
      <c r="F17" s="165"/>
      <c r="G17" s="165"/>
      <c r="H17" s="165"/>
      <c r="I17" s="166"/>
    </row>
    <row r="18" spans="2:9" ht="15" customHeight="1" x14ac:dyDescent="0.55000000000000004">
      <c r="C18" s="131" t="s">
        <v>18</v>
      </c>
      <c r="D18" s="132"/>
      <c r="E18" s="78">
        <f>(E6+E8)/E16</f>
        <v>35296.972555083106</v>
      </c>
      <c r="F18" s="78"/>
      <c r="G18" s="78"/>
      <c r="H18" s="78"/>
      <c r="I18" s="79"/>
    </row>
    <row r="19" spans="2:9" ht="15" customHeight="1" thickBot="1" x14ac:dyDescent="0.6">
      <c r="C19" s="133" t="s">
        <v>38</v>
      </c>
      <c r="D19" s="134"/>
      <c r="E19" s="45">
        <f>E7/E17</f>
        <v>12716.287215411559</v>
      </c>
      <c r="F19" s="45"/>
      <c r="G19" s="45"/>
      <c r="H19" s="45"/>
      <c r="I19" s="46"/>
    </row>
    <row r="20" spans="2:9" ht="15" customHeight="1" x14ac:dyDescent="0.55000000000000004">
      <c r="C20" s="7" t="s">
        <v>42</v>
      </c>
      <c r="D20" s="7"/>
      <c r="E20" s="7"/>
      <c r="F20" s="7"/>
      <c r="G20" s="7"/>
      <c r="H20" s="7"/>
      <c r="I20" s="7"/>
    </row>
    <row r="21" spans="2:9" ht="15" customHeight="1" x14ac:dyDescent="0.55000000000000004">
      <c r="C21" s="7" t="s">
        <v>45</v>
      </c>
      <c r="D21" s="7"/>
      <c r="E21" s="7"/>
      <c r="F21" s="7"/>
      <c r="G21" s="7"/>
      <c r="H21" s="7"/>
      <c r="I21" s="7"/>
    </row>
    <row r="22" spans="2:9" ht="15" customHeight="1" x14ac:dyDescent="0.55000000000000004"/>
    <row r="23" spans="2:9" ht="15" customHeight="1" x14ac:dyDescent="0.55000000000000004">
      <c r="B23" s="1" t="s">
        <v>19</v>
      </c>
      <c r="C23" s="75" t="s">
        <v>20</v>
      </c>
      <c r="D23" s="75"/>
      <c r="E23" s="75"/>
      <c r="F23" s="75"/>
      <c r="G23" s="75"/>
    </row>
    <row r="24" spans="2:9" ht="12.5" thickBot="1" x14ac:dyDescent="0.6">
      <c r="C24" s="4"/>
      <c r="D24" s="4"/>
      <c r="E24" s="108" t="s">
        <v>21</v>
      </c>
      <c r="F24" s="108"/>
      <c r="G24" s="108" t="s">
        <v>22</v>
      </c>
      <c r="H24" s="108"/>
      <c r="I24" s="108"/>
    </row>
    <row r="25" spans="2:9" ht="15" customHeight="1" x14ac:dyDescent="0.55000000000000004">
      <c r="C25" s="109" t="s">
        <v>23</v>
      </c>
      <c r="D25" s="110"/>
      <c r="E25" s="111"/>
      <c r="F25" s="112"/>
      <c r="G25" s="113"/>
      <c r="H25" s="113"/>
      <c r="I25" s="114"/>
    </row>
    <row r="26" spans="2:9" ht="15" customHeight="1" thickBot="1" x14ac:dyDescent="0.6">
      <c r="C26" s="115" t="s">
        <v>24</v>
      </c>
      <c r="D26" s="116"/>
      <c r="E26" s="117"/>
      <c r="F26" s="117"/>
      <c r="G26" s="117"/>
      <c r="H26" s="117"/>
      <c r="I26" s="118"/>
    </row>
    <row r="27" spans="2:9" ht="15" customHeight="1" thickBot="1" x14ac:dyDescent="0.6">
      <c r="C27" s="121" t="s">
        <v>54</v>
      </c>
      <c r="D27" s="122"/>
      <c r="E27" s="97">
        <v>30</v>
      </c>
      <c r="F27" s="98"/>
      <c r="G27" s="98"/>
      <c r="H27" s="98"/>
      <c r="I27" s="99"/>
    </row>
    <row r="28" spans="2:9" ht="15" customHeight="1" x14ac:dyDescent="0.55000000000000004">
      <c r="C28" s="7" t="s">
        <v>44</v>
      </c>
      <c r="D28" s="7"/>
      <c r="E28" s="14"/>
      <c r="F28" s="14"/>
      <c r="G28" s="14"/>
      <c r="H28" s="14"/>
      <c r="I28" s="14"/>
    </row>
    <row r="29" spans="2:9" ht="15" customHeight="1" x14ac:dyDescent="0.55000000000000004"/>
    <row r="30" spans="2:9" ht="15" customHeight="1" thickBot="1" x14ac:dyDescent="0.6">
      <c r="B30" s="1" t="s">
        <v>25</v>
      </c>
      <c r="C30" s="75" t="s">
        <v>26</v>
      </c>
      <c r="D30" s="75"/>
      <c r="E30" s="75"/>
      <c r="F30" s="75"/>
      <c r="G30" s="75"/>
    </row>
    <row r="31" spans="2:9" ht="15" customHeight="1" x14ac:dyDescent="0.55000000000000004">
      <c r="C31" s="119" t="s">
        <v>27</v>
      </c>
      <c r="D31" s="13" t="s">
        <v>28</v>
      </c>
      <c r="E31" s="87">
        <f>(E6+E7)/E9</f>
        <v>1</v>
      </c>
      <c r="F31" s="87"/>
      <c r="G31" s="87"/>
      <c r="H31" s="87"/>
      <c r="I31" s="88"/>
    </row>
    <row r="32" spans="2:9" ht="15" customHeight="1" thickBot="1" x14ac:dyDescent="0.6">
      <c r="C32" s="120"/>
      <c r="D32" s="12" t="s">
        <v>29</v>
      </c>
      <c r="E32" s="89">
        <f>E8/E9</f>
        <v>0</v>
      </c>
      <c r="F32" s="89"/>
      <c r="G32" s="89"/>
      <c r="H32" s="89"/>
      <c r="I32" s="90"/>
    </row>
    <row r="33" spans="2:9" ht="15" customHeight="1" x14ac:dyDescent="0.55000000000000004"/>
    <row r="34" spans="2:9" ht="15" customHeight="1" thickBot="1" x14ac:dyDescent="0.6">
      <c r="B34" s="1" t="s">
        <v>30</v>
      </c>
      <c r="C34" s="75" t="s">
        <v>31</v>
      </c>
      <c r="D34" s="75"/>
      <c r="E34" s="75"/>
      <c r="F34" s="75"/>
      <c r="G34" s="75"/>
      <c r="H34" s="75"/>
      <c r="I34" s="75"/>
    </row>
    <row r="35" spans="2:9" ht="70" customHeight="1" thickBot="1" x14ac:dyDescent="0.6">
      <c r="C35" s="3" t="s">
        <v>32</v>
      </c>
      <c r="D35" s="105"/>
      <c r="E35" s="106"/>
      <c r="F35" s="106"/>
      <c r="G35" s="106"/>
      <c r="H35" s="106"/>
      <c r="I35" s="107"/>
    </row>
  </sheetData>
  <mergeCells count="45">
    <mergeCell ref="C6:C8"/>
    <mergeCell ref="E6:I6"/>
    <mergeCell ref="E7:I7"/>
    <mergeCell ref="E8:I8"/>
    <mergeCell ref="A1:J1"/>
    <mergeCell ref="C2:G2"/>
    <mergeCell ref="C3:D3"/>
    <mergeCell ref="E3:I3"/>
    <mergeCell ref="C5:G5"/>
    <mergeCell ref="C9:D9"/>
    <mergeCell ref="E9:I9"/>
    <mergeCell ref="C10:I10"/>
    <mergeCell ref="C11:C13"/>
    <mergeCell ref="E11:I11"/>
    <mergeCell ref="E12:I12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C18:D18"/>
    <mergeCell ref="E18:I18"/>
    <mergeCell ref="C19:D19"/>
    <mergeCell ref="E19:I19"/>
    <mergeCell ref="C30:G30"/>
    <mergeCell ref="C23:G23"/>
    <mergeCell ref="E24:F24"/>
    <mergeCell ref="G24:I24"/>
    <mergeCell ref="C25:D25"/>
    <mergeCell ref="E25:F25"/>
    <mergeCell ref="G25:I25"/>
    <mergeCell ref="C26:D26"/>
    <mergeCell ref="E26:F26"/>
    <mergeCell ref="G26:I26"/>
    <mergeCell ref="C27:D27"/>
    <mergeCell ref="E27:I27"/>
    <mergeCell ref="C31:C32"/>
    <mergeCell ref="E31:I31"/>
    <mergeCell ref="E32:I32"/>
    <mergeCell ref="C34:I34"/>
    <mergeCell ref="D35:I35"/>
  </mergeCells>
  <phoneticPr fontId="1"/>
  <pageMargins left="0.51181102362204722" right="0.11811023622047245" top="0.55118110236220474" bottom="0.15748031496062992" header="0.31496062992125984" footer="0.11811023622047245"/>
  <pageSetup paperSize="9" orientation="portrait" r:id="rId1"/>
  <headerFooter scaleWithDoc="0" alignWithMargins="0">
    <oddHeader>&amp;R&amp;A</oddHeader>
  </headerFooter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効果検証様式（集計値）</vt:lpstr>
      <vt:lpstr>R4.10</vt:lpstr>
      <vt:lpstr>R4.11</vt:lpstr>
      <vt:lpstr>R4.12</vt:lpstr>
      <vt:lpstr>R5.1</vt:lpstr>
      <vt:lpstr>R5.2</vt:lpstr>
      <vt:lpstr>R5.3</vt:lpstr>
      <vt:lpstr>R5.4</vt:lpstr>
      <vt:lpstr>R5.5</vt:lpstr>
      <vt:lpstr>R5.6</vt:lpstr>
      <vt:lpstr>R5.7</vt:lpstr>
      <vt:lpstr>R5.8</vt:lpstr>
      <vt:lpstr>R5.9</vt:lpstr>
      <vt:lpstr>R4.10!Print_Area</vt:lpstr>
      <vt:lpstr>R4.11!Print_Area</vt:lpstr>
      <vt:lpstr>R4.12!Print_Area</vt:lpstr>
      <vt:lpstr>R5.1!Print_Area</vt:lpstr>
      <vt:lpstr>R5.2!Print_Area</vt:lpstr>
      <vt:lpstr>R5.3!Print_Area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2024-12-11T08:17:32Z</dcterms:modified>
  <cp:category/>
  <cp:contentStatus/>
</cp:coreProperties>
</file>