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479535\Box\【内部共有】1507建築住宅課\06_住みよいまちづくり係\671_ウェルビーイングを高め、支える住まいの確保（R6～）\要綱\★R6起案ファイル\"/>
    </mc:Choice>
  </mc:AlternateContent>
  <xr:revisionPtr revIDLastSave="0" documentId="13_ncr:1_{CE1D0479-3C73-456E-A87F-D3C7859E0C29}" xr6:coauthVersionLast="47" xr6:coauthVersionMax="47" xr10:uidLastSave="{00000000-0000-0000-0000-000000000000}"/>
  <bookViews>
    <workbookView xWindow="28680" yWindow="-120" windowWidth="29040" windowHeight="15720" xr2:uid="{7E5D75F8-AAED-4620-924D-5997D8AF734B}"/>
  </bookViews>
  <sheets>
    <sheet name="補助金精算額計算表" sheetId="12" r:id="rId1"/>
  </sheets>
  <definedNames>
    <definedName name="_xlnm.Print_Area" localSheetId="0">補助金精算額計算表!$A$1:$M$86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6" i="12" l="1"/>
  <c r="N68" i="12" l="1"/>
  <c r="N69" i="12"/>
  <c r="N67" i="12" l="1"/>
  <c r="N66" i="12"/>
  <c r="N65" i="12"/>
  <c r="N64" i="12"/>
  <c r="N55" i="12"/>
  <c r="N54" i="12"/>
  <c r="N30" i="12"/>
  <c r="N29" i="12"/>
  <c r="I63" i="12"/>
  <c r="N63" i="12" s="1"/>
  <c r="I60" i="12"/>
  <c r="N60" i="12" s="1"/>
  <c r="I62" i="12"/>
  <c r="N62" i="12" s="1"/>
  <c r="I61" i="12"/>
  <c r="N61" i="12" s="1"/>
  <c r="I53" i="12"/>
  <c r="N53" i="12" s="1"/>
  <c r="I52" i="12"/>
  <c r="N52" i="12" s="1"/>
  <c r="I51" i="12"/>
  <c r="N51" i="12" s="1"/>
  <c r="I50" i="12"/>
  <c r="N50" i="12" s="1"/>
  <c r="I49" i="12"/>
  <c r="N49" i="12" s="1"/>
  <c r="I48" i="12"/>
  <c r="N48" i="12" s="1"/>
  <c r="I47" i="12"/>
  <c r="N47" i="12" s="1"/>
  <c r="I46" i="12"/>
  <c r="N46" i="12" s="1"/>
  <c r="I45" i="12"/>
  <c r="N45" i="12" s="1"/>
  <c r="I44" i="12"/>
  <c r="N44" i="12" s="1"/>
  <c r="I43" i="12"/>
  <c r="N43" i="12" s="1"/>
  <c r="I42" i="12"/>
  <c r="N42" i="12" s="1"/>
  <c r="I41" i="12"/>
  <c r="N41" i="12" s="1"/>
  <c r="I40" i="12"/>
  <c r="N40" i="12" s="1"/>
  <c r="I39" i="12"/>
  <c r="N39" i="12" s="1"/>
  <c r="I38" i="12"/>
  <c r="N38" i="12" s="1"/>
  <c r="I37" i="12"/>
  <c r="N37" i="12" s="1"/>
  <c r="I36" i="12"/>
  <c r="N36" i="12" s="1"/>
  <c r="I35" i="12"/>
  <c r="N35" i="12" s="1"/>
  <c r="I28" i="12"/>
  <c r="N28" i="12" s="1"/>
  <c r="I27" i="12"/>
  <c r="N27" i="12" s="1"/>
  <c r="I26" i="12"/>
  <c r="N26" i="12" s="1"/>
  <c r="I25" i="12"/>
  <c r="N25" i="12" s="1"/>
  <c r="I24" i="12"/>
  <c r="N24" i="12" s="1"/>
  <c r="I23" i="12"/>
  <c r="N23" i="12" s="1"/>
  <c r="I22" i="12"/>
  <c r="N22" i="12" s="1"/>
  <c r="I21" i="12"/>
  <c r="N21" i="12" s="1"/>
  <c r="I20" i="12"/>
  <c r="N20" i="12" s="1"/>
  <c r="I19" i="12"/>
  <c r="N19" i="12" s="1"/>
  <c r="I18" i="12"/>
  <c r="N18" i="12" s="1"/>
  <c r="I17" i="12"/>
  <c r="N17" i="12" s="1"/>
  <c r="I16" i="12"/>
  <c r="N16" i="12" s="1"/>
  <c r="I15" i="12"/>
  <c r="N15" i="12" s="1"/>
  <c r="I14" i="12"/>
  <c r="N14" i="12" s="1"/>
  <c r="I13" i="12"/>
  <c r="N13" i="12" s="1"/>
  <c r="I12" i="12"/>
  <c r="N12" i="12" s="1"/>
  <c r="I11" i="12"/>
  <c r="N11" i="12" s="1"/>
  <c r="I10" i="12"/>
  <c r="N10" i="12" s="1"/>
  <c r="K70" i="12" l="1"/>
  <c r="K56" i="12"/>
  <c r="K31" i="12"/>
  <c r="K79" i="12" l="1"/>
  <c r="K82" i="12"/>
  <c r="K83" i="12" s="1"/>
  <c r="K84" i="12" s="1"/>
  <c r="K85" i="12" s="1"/>
  <c r="N84" i="12"/>
  <c r="A84" i="12" s="1"/>
  <c r="K86" i="12" l="1"/>
</calcChain>
</file>

<file path=xl/sharedStrings.xml><?xml version="1.0" encoding="utf-8"?>
<sst xmlns="http://schemas.openxmlformats.org/spreadsheetml/2006/main" count="396" uniqueCount="78">
  <si>
    <t>補助対象経費</t>
    <rPh sb="0" eb="6">
      <t>ホジョタイショウケイヒ</t>
    </rPh>
    <phoneticPr fontId="2"/>
  </si>
  <si>
    <t>省エネ化のための計画の策定</t>
  </si>
  <si>
    <t>円</t>
    <rPh sb="0" eb="1">
      <t>エン</t>
    </rPh>
    <phoneticPr fontId="2"/>
  </si>
  <si>
    <t>数量</t>
    <rPh sb="0" eb="2">
      <t>スウリョウ</t>
    </rPh>
    <phoneticPr fontId="2"/>
  </si>
  <si>
    <t>モデル工事費</t>
    <rPh sb="3" eb="6">
      <t>コウジヒ</t>
    </rPh>
    <phoneticPr fontId="2"/>
  </si>
  <si>
    <t>実際の工事費</t>
    <rPh sb="0" eb="2">
      <t>ジッサイ</t>
    </rPh>
    <rPh sb="3" eb="6">
      <t>コウジヒ</t>
    </rPh>
    <phoneticPr fontId="2"/>
  </si>
  <si>
    <t>円/箇所</t>
    <rPh sb="0" eb="1">
      <t>エン</t>
    </rPh>
    <rPh sb="2" eb="4">
      <t>カショ</t>
    </rPh>
    <phoneticPr fontId="2"/>
  </si>
  <si>
    <t>箇所</t>
    <rPh sb="0" eb="2">
      <t>カショ</t>
    </rPh>
    <phoneticPr fontId="2"/>
  </si>
  <si>
    <t>ガラス交換</t>
    <rPh sb="3" eb="5">
      <t>コウカン</t>
    </rPh>
    <phoneticPr fontId="2"/>
  </si>
  <si>
    <t>内窓設置</t>
    <rPh sb="0" eb="4">
      <t>ウチマドセッチ</t>
    </rPh>
    <phoneticPr fontId="2"/>
  </si>
  <si>
    <t>外窓交換</t>
    <rPh sb="0" eb="1">
      <t>ソト</t>
    </rPh>
    <rPh sb="1" eb="4">
      <t>マドコウカン</t>
    </rPh>
    <phoneticPr fontId="2"/>
  </si>
  <si>
    <t>ドア交換</t>
    <rPh sb="2" eb="4">
      <t>コウカン</t>
    </rPh>
    <phoneticPr fontId="2"/>
  </si>
  <si>
    <t>円/枚</t>
    <rPh sb="0" eb="1">
      <t>エン</t>
    </rPh>
    <rPh sb="2" eb="3">
      <t>マイ</t>
    </rPh>
    <phoneticPr fontId="2"/>
  </si>
  <si>
    <t>1.4㎡≦面積</t>
    <rPh sb="5" eb="7">
      <t>メンセキ</t>
    </rPh>
    <phoneticPr fontId="2"/>
  </si>
  <si>
    <t>0.8㎡≦面積＜1.4㎡</t>
    <rPh sb="5" eb="7">
      <t>メンセキ</t>
    </rPh>
    <phoneticPr fontId="2"/>
  </si>
  <si>
    <t>0.1㎡≦面積＜0.8㎡</t>
    <rPh sb="5" eb="7">
      <t>メンセキ</t>
    </rPh>
    <phoneticPr fontId="2"/>
  </si>
  <si>
    <t>2.8㎡≦面積</t>
    <rPh sb="5" eb="7">
      <t>メンセキ</t>
    </rPh>
    <phoneticPr fontId="2"/>
  </si>
  <si>
    <t>1.6㎡≦面積＜2.8㎡</t>
    <rPh sb="5" eb="7">
      <t>メンセキ</t>
    </rPh>
    <phoneticPr fontId="2"/>
  </si>
  <si>
    <t>0.2㎡≦面積＜1.6㎡</t>
    <rPh sb="5" eb="7">
      <t>メンセキ</t>
    </rPh>
    <phoneticPr fontId="2"/>
  </si>
  <si>
    <t>開戸：1.8㎡≦面積</t>
    <rPh sb="0" eb="1">
      <t>ヒラ</t>
    </rPh>
    <rPh sb="1" eb="2">
      <t>ト</t>
    </rPh>
    <phoneticPr fontId="2"/>
  </si>
  <si>
    <t>引戸：3.0㎡≦面積</t>
    <rPh sb="0" eb="2">
      <t>ヒキド</t>
    </rPh>
    <phoneticPr fontId="2"/>
  </si>
  <si>
    <t>開戸：1.0㎡≦面積＜1.8㎡</t>
    <rPh sb="0" eb="1">
      <t>ヒラ</t>
    </rPh>
    <rPh sb="1" eb="2">
      <t>ト</t>
    </rPh>
    <phoneticPr fontId="2"/>
  </si>
  <si>
    <t>床の断熱化</t>
    <rPh sb="0" eb="1">
      <t>ユカ</t>
    </rPh>
    <rPh sb="2" eb="5">
      <t>ダンネツカ</t>
    </rPh>
    <phoneticPr fontId="2"/>
  </si>
  <si>
    <t xml:space="preserve">円/㎥  </t>
    <phoneticPr fontId="2"/>
  </si>
  <si>
    <t>枚</t>
    <rPh sb="0" eb="1">
      <t>マイ</t>
    </rPh>
    <phoneticPr fontId="2"/>
  </si>
  <si>
    <t>㎥</t>
  </si>
  <si>
    <t>×</t>
    <phoneticPr fontId="2"/>
  </si>
  <si>
    <t>＝</t>
    <phoneticPr fontId="2"/>
  </si>
  <si>
    <t>区分</t>
    <rPh sb="0" eb="2">
      <t>クブン</t>
    </rPh>
    <phoneticPr fontId="2"/>
  </si>
  <si>
    <t>工事の種類</t>
    <rPh sb="0" eb="2">
      <t>コウジ</t>
    </rPh>
    <rPh sb="3" eb="5">
      <t>シュルイ</t>
    </rPh>
    <phoneticPr fontId="2"/>
  </si>
  <si>
    <t>屋根又は天井の断熱化</t>
    <rPh sb="0" eb="3">
      <t>ヤネマタ</t>
    </rPh>
    <rPh sb="4" eb="6">
      <t>テンジョウ</t>
    </rPh>
    <phoneticPr fontId="2"/>
  </si>
  <si>
    <t>外壁の断熱化</t>
    <rPh sb="0" eb="2">
      <t>ガイヘキ</t>
    </rPh>
    <phoneticPr fontId="2"/>
  </si>
  <si>
    <t>その他の工事（ここに具体的に記載）※全体改修の場合のみ</t>
    <rPh sb="2" eb="3">
      <t>タ</t>
    </rPh>
    <rPh sb="4" eb="6">
      <t>コウジ</t>
    </rPh>
    <rPh sb="10" eb="12">
      <t>グタイ</t>
    </rPh>
    <rPh sb="12" eb="13">
      <t>テキ</t>
    </rPh>
    <rPh sb="14" eb="16">
      <t>キサイ</t>
    </rPh>
    <rPh sb="18" eb="22">
      <t>ゼンタイカイシュウ</t>
    </rPh>
    <rPh sb="23" eb="25">
      <t>バアイ</t>
    </rPh>
    <phoneticPr fontId="2"/>
  </si>
  <si>
    <t>補助金の額の算定の基礎となる補助対象経費（モデル工事費と実際の工事費のいずれか低い額の計）</t>
    <rPh sb="24" eb="27">
      <t>コウジヒ</t>
    </rPh>
    <rPh sb="28" eb="30">
      <t>ジッサイ</t>
    </rPh>
    <rPh sb="31" eb="34">
      <t>コウジヒ</t>
    </rPh>
    <rPh sb="39" eb="40">
      <t>ヒク</t>
    </rPh>
    <rPh sb="41" eb="42">
      <t>ガク</t>
    </rPh>
    <rPh sb="43" eb="44">
      <t>ケイ</t>
    </rPh>
    <rPh sb="44" eb="45">
      <t>ゴウケイ</t>
    </rPh>
    <phoneticPr fontId="2"/>
  </si>
  <si>
    <t>いずれか低い額</t>
    <rPh sb="4" eb="5">
      <t>ヒク</t>
    </rPh>
    <rPh sb="6" eb="7">
      <t>ガク</t>
    </rPh>
    <phoneticPr fontId="2"/>
  </si>
  <si>
    <t>設備の効率化に係る工事</t>
    <rPh sb="0" eb="2">
      <t>セツビ</t>
    </rPh>
    <rPh sb="3" eb="6">
      <t>コウリツカ</t>
    </rPh>
    <rPh sb="7" eb="8">
      <t>カカ</t>
    </rPh>
    <rPh sb="9" eb="11">
      <t>コウジ</t>
    </rPh>
    <phoneticPr fontId="2"/>
  </si>
  <si>
    <t>太陽熱利用システム</t>
  </si>
  <si>
    <t>高断熱浴槽</t>
    <rPh sb="0" eb="5">
      <t>コウダンネツヨクソウ</t>
    </rPh>
    <phoneticPr fontId="4"/>
  </si>
  <si>
    <t>節湯水栓</t>
  </si>
  <si>
    <t>高効率給湯器</t>
    <phoneticPr fontId="2"/>
  </si>
  <si>
    <t>燃料電池システム</t>
    <rPh sb="0" eb="2">
      <t>ネンリョウ</t>
    </rPh>
    <rPh sb="2" eb="4">
      <t>デンチ</t>
    </rPh>
    <phoneticPr fontId="3"/>
  </si>
  <si>
    <t>家庭用ｺｰｼﾞｪﾈﾚｰｼｮﾝ
設備</t>
  </si>
  <si>
    <t>蓄電池</t>
  </si>
  <si>
    <t>LED照明</t>
  </si>
  <si>
    <t>台</t>
    <rPh sb="0" eb="1">
      <t>ダイ</t>
    </rPh>
    <phoneticPr fontId="2"/>
  </si>
  <si>
    <t>式</t>
    <rPh sb="0" eb="1">
      <t>シキ</t>
    </rPh>
    <phoneticPr fontId="2"/>
  </si>
  <si>
    <t>円/戸</t>
    <rPh sb="0" eb="1">
      <t>エン</t>
    </rPh>
    <rPh sb="2" eb="3">
      <t>コ</t>
    </rPh>
    <phoneticPr fontId="4"/>
  </si>
  <si>
    <t>円/台</t>
    <rPh sb="2" eb="3">
      <t>ダイ</t>
    </rPh>
    <phoneticPr fontId="2"/>
  </si>
  <si>
    <t>省エネ診断</t>
    <phoneticPr fontId="2"/>
  </si>
  <si>
    <t>補助対象経費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</si>
  <si>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</si>
  <si>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</si>
  <si>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</si>
  <si>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</si>
  <si>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</si>
  <si>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全事業費</t>
    <phoneticPr fontId="2"/>
  </si>
  <si>
    <t>補助金額の算定</t>
    <rPh sb="0" eb="2">
      <t>ホジョ</t>
    </rPh>
    <rPh sb="2" eb="4">
      <t>キンガク</t>
    </rPh>
    <rPh sb="5" eb="7">
      <t>サンテイ</t>
    </rPh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</si>
  <si>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</si>
  <si>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</si>
  <si>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</si>
  <si>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</si>
  <si>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開口部、躯体等の断熱化工事に係る補助対象経費（①＋②）</t>
    <rPh sb="14" eb="15">
      <t>カカ</t>
    </rPh>
    <rPh sb="16" eb="22">
      <t>ホジョタイショウケイヒ</t>
    </rPh>
    <phoneticPr fontId="2"/>
  </si>
  <si>
    <t>限度額</t>
    <rPh sb="0" eb="3">
      <t>ゲンドガク</t>
    </rPh>
    <phoneticPr fontId="2"/>
  </si>
  <si>
    <t>省エネ改修工事に係る補助対象経費（⑥＋③（③＞⑥の場合は⑥＋⑥））</t>
    <rPh sb="8" eb="9">
      <t>カカ</t>
    </rPh>
    <rPh sb="10" eb="16">
      <t>ホジョタイショウケイヒ</t>
    </rPh>
    <rPh sb="25" eb="27">
      <t>バアイ</t>
    </rPh>
    <phoneticPr fontId="2"/>
  </si>
  <si>
    <t>省エネ診断、省エネ化のための計画の策定に係る補助金額の算定（④×1/3＋⑤×1/3）</t>
    <rPh sb="0" eb="1">
      <t>ショウ</t>
    </rPh>
    <rPh sb="3" eb="5">
      <t>シンダン</t>
    </rPh>
    <rPh sb="6" eb="7">
      <t>ショウ</t>
    </rPh>
    <rPh sb="9" eb="10">
      <t>カ</t>
    </rPh>
    <rPh sb="14" eb="16">
      <t>ケイカク</t>
    </rPh>
    <rPh sb="17" eb="19">
      <t>サクテイ</t>
    </rPh>
    <rPh sb="20" eb="21">
      <t>カカ</t>
    </rPh>
    <rPh sb="22" eb="26">
      <t>ホジョキンガク</t>
    </rPh>
    <rPh sb="27" eb="29">
      <t>サンテイ</t>
    </rPh>
    <phoneticPr fontId="2"/>
  </si>
  <si>
    <t>補助対象経費の合計（①＋②＋③＋④）</t>
    <rPh sb="7" eb="9">
      <t>ゴウケイ</t>
    </rPh>
    <phoneticPr fontId="2"/>
  </si>
  <si>
    <r>
      <t>開口部、躯体等の断熱化工事（</t>
    </r>
    <r>
      <rPr>
        <sz val="8"/>
        <color rgb="FFFF0000"/>
        <rFont val="ＭＳ 明朝"/>
        <family val="1"/>
        <charset val="128"/>
      </rPr>
      <t>省エネ基準</t>
    </r>
    <r>
      <rPr>
        <sz val="8"/>
        <color theme="1"/>
        <rFont val="ＭＳ 明朝"/>
        <family val="1"/>
        <charset val="128"/>
      </rPr>
      <t>）</t>
    </r>
    <phoneticPr fontId="2"/>
  </si>
  <si>
    <t>省エネ改修の区分</t>
    <phoneticPr fontId="2"/>
  </si>
  <si>
    <t>引戸：1.0㎡≦面積＜3.0㎡</t>
    <rPh sb="0" eb="1">
      <t>ヒ</t>
    </rPh>
    <rPh sb="1" eb="2">
      <t>ト</t>
    </rPh>
    <phoneticPr fontId="2"/>
  </si>
  <si>
    <t>Ａ～Ｃ</t>
    <phoneticPr fontId="2"/>
  </si>
  <si>
    <t>Ｄ～Ｆ</t>
    <phoneticPr fontId="2"/>
  </si>
  <si>
    <t>その他の断熱化工事（ここに具体的に記載）※全体改修又は空き家リノベの場合のみ</t>
    <rPh sb="2" eb="3">
      <t>タ</t>
    </rPh>
    <rPh sb="4" eb="7">
      <t>ダンネツカ</t>
    </rPh>
    <rPh sb="7" eb="9">
      <t>コウジ</t>
    </rPh>
    <rPh sb="13" eb="15">
      <t>グタイ</t>
    </rPh>
    <rPh sb="15" eb="16">
      <t>テキ</t>
    </rPh>
    <rPh sb="17" eb="19">
      <t>キサイ</t>
    </rPh>
    <rPh sb="25" eb="26">
      <t>マタ</t>
    </rPh>
    <rPh sb="27" eb="28">
      <t>ア</t>
    </rPh>
    <rPh sb="29" eb="30">
      <t>ヤ</t>
    </rPh>
    <rPh sb="34" eb="36">
      <t>バアイ</t>
    </rPh>
    <phoneticPr fontId="2"/>
  </si>
  <si>
    <t>その他の断熱化工事（ここに具体的に記載）※全体改修又は空き家リノベの場合のみ</t>
    <rPh sb="2" eb="3">
      <t>タ</t>
    </rPh>
    <rPh sb="4" eb="7">
      <t>ダンネツカ</t>
    </rPh>
    <rPh sb="7" eb="9">
      <t>コウジ</t>
    </rPh>
    <rPh sb="13" eb="15">
      <t>グタイ</t>
    </rPh>
    <rPh sb="15" eb="16">
      <t>テキ</t>
    </rPh>
    <rPh sb="17" eb="19">
      <t>キサイ</t>
    </rPh>
    <phoneticPr fontId="2"/>
  </si>
  <si>
    <t>その他の設備（ここに具体的に記載）※全体改修又は空き家リノベの場合のみ</t>
    <rPh sb="4" eb="6">
      <t>セツビ</t>
    </rPh>
    <phoneticPr fontId="2"/>
  </si>
  <si>
    <t>交付申請額（⑧＋⑨（千円未満切り捨て））</t>
    <rPh sb="0" eb="5">
      <t>コウフシンセイガク</t>
    </rPh>
    <rPh sb="10" eb="15">
      <t>センエンミマンキ</t>
    </rPh>
    <rPh sb="16" eb="17">
      <t>ス</t>
    </rPh>
    <phoneticPr fontId="2"/>
  </si>
  <si>
    <r>
      <t>開口部、躯体等の断熱化工事（</t>
    </r>
    <r>
      <rPr>
        <sz val="8"/>
        <color rgb="FFFF0000"/>
        <rFont val="ＭＳ 明朝"/>
        <family val="1"/>
        <charset val="128"/>
      </rPr>
      <t>ZEH水準、G1、G2</t>
    </r>
    <r>
      <rPr>
        <sz val="8"/>
        <rFont val="ＭＳ 明朝"/>
        <family val="1"/>
        <charset val="128"/>
      </rPr>
      <t>）</t>
    </r>
    <rPh sb="17" eb="19">
      <t>スイジュン</t>
    </rPh>
    <phoneticPr fontId="2"/>
  </si>
  <si>
    <t>補助金精算額計算表</t>
    <rPh sb="0" eb="3">
      <t>ホジョキン</t>
    </rPh>
    <rPh sb="3" eb="5">
      <t>セイサン</t>
    </rPh>
    <rPh sb="5" eb="6">
      <t>ガク</t>
    </rPh>
    <rPh sb="6" eb="8">
      <t>ケイサン</t>
    </rPh>
    <rPh sb="8" eb="9">
      <t>ヒョウ</t>
    </rPh>
    <phoneticPr fontId="2"/>
  </si>
  <si>
    <t>添付様式第２号</t>
    <rPh sb="0" eb="2">
      <t>テンプ</t>
    </rPh>
    <rPh sb="2" eb="5">
      <t>ヨウシキダイ</t>
    </rPh>
    <rPh sb="6" eb="7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</si>
</sst>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48">
    <xf numFmtId="0" fontId="0" fillId="0" borderId="0" xfId="0">
      <alignment vertical="center"/>
    </xf>
    <xf numFmtId="0" fontId="5" fillId="0" borderId="0" xfId="0" applyFont="1" applyBorder="1" applyAlignment="1">
      <alignment vertical="center" shrinkToFit="1"/>
    </xf>
    <xf numFmtId="0" fontId="5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top" shrinkToFi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 wrapText="1" shrinkToFit="1"/>
    </xf>
    <xf numFmtId="0" fontId="5" fillId="0" borderId="0" xfId="0" applyFont="1" applyFill="1" applyBorder="1" applyAlignment="1">
      <alignment horizontal="center" vertical="center" shrinkToFit="1"/>
    </xf>
    <xf numFmtId="3" fontId="5" fillId="0" borderId="0" xfId="0" applyNumberFormat="1" applyFont="1" applyFill="1" applyBorder="1" applyAlignment="1">
      <alignment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vertical="center" shrinkToFit="1"/>
    </xf>
    <xf numFmtId="0" fontId="5" fillId="0" borderId="8" xfId="0" applyFont="1" applyFill="1" applyBorder="1" applyAlignment="1">
      <alignment vertical="center" shrinkToFit="1"/>
    </xf>
    <xf numFmtId="3" fontId="5" fillId="0" borderId="9" xfId="0" applyNumberFormat="1" applyFont="1" applyFill="1" applyBorder="1" applyAlignment="1">
      <alignment vertical="center" shrinkToFit="1"/>
    </xf>
    <xf numFmtId="0" fontId="5" fillId="0" borderId="9" xfId="0" applyFont="1" applyFill="1" applyBorder="1" applyAlignment="1">
      <alignment vertical="center" shrinkToFit="1"/>
    </xf>
    <xf numFmtId="0" fontId="5" fillId="0" borderId="10" xfId="0" applyFont="1" applyFill="1" applyBorder="1" applyAlignment="1">
      <alignment vertical="center" shrinkToFit="1"/>
    </xf>
    <xf numFmtId="3" fontId="5" fillId="0" borderId="8" xfId="0" applyNumberFormat="1" applyFont="1" applyFill="1" applyBorder="1" applyAlignment="1">
      <alignment vertical="center" shrinkToFit="1"/>
    </xf>
    <xf numFmtId="0" fontId="5" fillId="2" borderId="8" xfId="0" applyFont="1" applyFill="1" applyBorder="1" applyAlignment="1">
      <alignment vertical="center" shrinkToFit="1"/>
    </xf>
    <xf numFmtId="3" fontId="5" fillId="2" borderId="8" xfId="0" applyNumberFormat="1" applyFont="1" applyFill="1" applyBorder="1" applyAlignment="1">
      <alignment vertical="center" shrinkToFit="1"/>
    </xf>
    <xf numFmtId="3" fontId="5" fillId="0" borderId="0" xfId="0" applyNumberFormat="1" applyFont="1" applyBorder="1" applyAlignment="1">
      <alignment vertical="center" shrinkToFit="1"/>
    </xf>
    <xf numFmtId="0" fontId="5" fillId="0" borderId="1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vertical="center" shrinkToFit="1"/>
    </xf>
    <xf numFmtId="0" fontId="5" fillId="0" borderId="8" xfId="0" applyFont="1" applyFill="1" applyBorder="1" applyAlignment="1">
      <alignment vertical="center" shrinkToFit="1"/>
    </xf>
    <xf numFmtId="0" fontId="5" fillId="0" borderId="9" xfId="0" applyFont="1" applyFill="1" applyBorder="1" applyAlignment="1">
      <alignment vertical="center" shrinkToFit="1"/>
    </xf>
    <xf numFmtId="0" fontId="5" fillId="0" borderId="10" xfId="0" applyFont="1" applyFill="1" applyBorder="1" applyAlignment="1">
      <alignment vertical="center" shrinkToFit="1"/>
    </xf>
    <xf numFmtId="0" fontId="5" fillId="0" borderId="11" xfId="0" applyFont="1" applyFill="1" applyBorder="1" applyAlignment="1">
      <alignment vertical="center" shrinkToFit="1"/>
    </xf>
    <xf numFmtId="0" fontId="5" fillId="0" borderId="2" xfId="0" applyFont="1" applyFill="1" applyBorder="1" applyAlignment="1">
      <alignment vertical="center" shrinkToFit="1"/>
    </xf>
    <xf numFmtId="0" fontId="5" fillId="0" borderId="3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shrinkToFit="1"/>
    </xf>
    <xf numFmtId="0" fontId="5" fillId="0" borderId="6" xfId="0" applyFont="1" applyFill="1" applyBorder="1" applyAlignment="1">
      <alignment vertical="center" shrinkToFit="1"/>
    </xf>
    <xf numFmtId="0" fontId="5" fillId="0" borderId="4" xfId="0" applyFont="1" applyFill="1" applyBorder="1" applyAlignment="1">
      <alignment vertical="center" shrinkToFit="1"/>
    </xf>
    <xf numFmtId="0" fontId="5" fillId="0" borderId="12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vertical="center" shrinkToFit="1"/>
    </xf>
    <xf numFmtId="0" fontId="1" fillId="0" borderId="0" xfId="0" applyFont="1" applyFill="1" applyBorder="1" applyAlignment="1">
      <alignment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vertical="center" wrapText="1" shrinkToFit="1"/>
    </xf>
    <xf numFmtId="0" fontId="5" fillId="0" borderId="7" xfId="0" applyFont="1" applyFill="1" applyBorder="1" applyAlignment="1">
      <alignment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vertical="center" shrinkToFit="1"/>
    </xf>
    <xf numFmtId="0" fontId="5" fillId="0" borderId="8" xfId="0" applyFont="1" applyFill="1" applyBorder="1" applyAlignment="1">
      <alignment vertical="center" shrinkToFit="1"/>
    </xf>
    <xf numFmtId="0" fontId="5" fillId="0" borderId="9" xfId="0" applyFont="1" applyFill="1" applyBorder="1" applyAlignment="1">
      <alignment vertical="center" shrinkToFit="1"/>
    </xf>
    <xf numFmtId="0" fontId="5" fillId="0" borderId="10" xfId="0" applyFont="1" applyFill="1" applyBorder="1" applyAlignment="1">
      <alignment vertical="center" shrinkToFit="1"/>
    </xf>
    <xf numFmtId="0" fontId="5" fillId="0" borderId="11" xfId="0" applyFont="1" applyFill="1" applyBorder="1" applyAlignment="1">
      <alignment vertical="center" shrinkToFit="1"/>
    </xf>
    <xf numFmtId="0" fontId="5" fillId="0" borderId="2" xfId="0" applyFont="1" applyFill="1" applyBorder="1" applyAlignment="1">
      <alignment vertical="center" shrinkToFit="1"/>
    </xf>
    <xf numFmtId="0" fontId="5" fillId="0" borderId="3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top" shrinkToFit="1"/>
    </xf>
  </cellXfs>
  <cellStyles count="2">
    <cellStyle name="標準" xfId="0" builtinId="0"/>
    <cellStyle name="標準 2" xfId="1" xr:uid="{5FEFE48E-C6F9-49B4-BB43-45C5F12986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CB04D-29B0-4FF2-99D6-9D0908B1C2A7}">
  <sheetPr>
    <pageSetUpPr fitToPage="1"/>
  </sheetPr>
  <dimension ref="A1:N135"/>
  <sheetViews>
    <sheetView tabSelected="1" view="pageBreakPreview" zoomScale="120" zoomScaleNormal="120" zoomScaleSheetLayoutView="120" workbookViewId="0">
      <selection activeCell="Q26" sqref="Q26"/>
    </sheetView>
  </sheetViews>
  <sheetFormatPr defaultColWidth="9" defaultRowHeight="13" customHeight="1" x14ac:dyDescent="0.55000000000000004"/>
  <cols>
    <col min="1" max="1" width="9.08203125" style="2" customWidth="1"/>
    <col min="2" max="2" width="16.58203125" style="2" customWidth="1"/>
    <col min="3" max="4" width="4.58203125" style="2" customWidth="1"/>
    <col min="5" max="5" width="2.58203125" style="2" customWidth="1"/>
    <col min="6" max="7" width="6.58203125" style="2" customWidth="1"/>
    <col min="8" max="8" width="2.58203125" style="2" customWidth="1"/>
    <col min="9" max="9" width="8.08203125" style="2" customWidth="1"/>
    <col min="10" max="10" width="2.58203125" style="2" customWidth="1"/>
    <col min="11" max="11" width="8.58203125" style="2" customWidth="1"/>
    <col min="12" max="13" width="2.58203125" style="2" customWidth="1"/>
    <col min="14" max="16384" width="9" style="1"/>
  </cols>
  <sheetData>
    <row r="1" spans="1:14" ht="16" customHeight="1" x14ac:dyDescent="0.55000000000000004">
      <c r="A1" s="34" t="s">
        <v>77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4" ht="16" customHeight="1" x14ac:dyDescent="0.55000000000000004">
      <c r="A2" s="35" t="s">
        <v>76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6"/>
    </row>
    <row r="3" spans="1:14" ht="13" customHeight="1" x14ac:dyDescent="0.55000000000000004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6"/>
    </row>
    <row r="4" spans="1:14" ht="13" customHeight="1" x14ac:dyDescent="0.55000000000000004">
      <c r="A4" s="37" t="s">
        <v>67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19"/>
    </row>
    <row r="5" spans="1:14" ht="13" customHeight="1" x14ac:dyDescent="0.55000000000000004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</row>
    <row r="6" spans="1:14" ht="13" customHeight="1" x14ac:dyDescent="0.55000000000000004">
      <c r="A6" s="37" t="s">
        <v>55</v>
      </c>
      <c r="B6" s="37"/>
      <c r="C6" s="37"/>
      <c r="D6" s="37"/>
      <c r="E6" s="37"/>
      <c r="F6" s="37"/>
      <c r="G6" s="37"/>
      <c r="H6" s="37"/>
      <c r="I6" s="37"/>
      <c r="J6" s="37"/>
      <c r="K6" s="16"/>
      <c r="L6" s="13" t="s">
        <v>2</v>
      </c>
    </row>
    <row r="8" spans="1:14" ht="13" customHeight="1" x14ac:dyDescent="0.55000000000000004">
      <c r="A8" s="39" t="s">
        <v>66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</row>
    <row r="9" spans="1:14" ht="13" customHeight="1" x14ac:dyDescent="0.55000000000000004">
      <c r="A9" s="8" t="s">
        <v>29</v>
      </c>
      <c r="B9" s="8" t="s">
        <v>28</v>
      </c>
      <c r="C9" s="38" t="s">
        <v>3</v>
      </c>
      <c r="D9" s="38"/>
      <c r="E9" s="38" t="s">
        <v>4</v>
      </c>
      <c r="F9" s="38"/>
      <c r="G9" s="38"/>
      <c r="H9" s="38"/>
      <c r="I9" s="38"/>
      <c r="J9" s="38"/>
      <c r="K9" s="38" t="s">
        <v>5</v>
      </c>
      <c r="L9" s="38"/>
      <c r="M9" s="6"/>
      <c r="N9" s="1" t="s">
        <v>34</v>
      </c>
    </row>
    <row r="10" spans="1:14" ht="13" customHeight="1" x14ac:dyDescent="0.55000000000000004">
      <c r="A10" s="37" t="s">
        <v>8</v>
      </c>
      <c r="B10" s="9" t="s">
        <v>13</v>
      </c>
      <c r="C10" s="15"/>
      <c r="D10" s="13" t="s">
        <v>24</v>
      </c>
      <c r="E10" s="10" t="s">
        <v>26</v>
      </c>
      <c r="F10" s="11">
        <v>88000</v>
      </c>
      <c r="G10" s="12" t="s">
        <v>12</v>
      </c>
      <c r="H10" s="12" t="s">
        <v>27</v>
      </c>
      <c r="I10" s="11" t="str">
        <f>IF(C10="","",C10*F10)</f>
        <v/>
      </c>
      <c r="J10" s="13" t="s">
        <v>2</v>
      </c>
      <c r="K10" s="16"/>
      <c r="L10" s="13" t="s">
        <v>2</v>
      </c>
      <c r="N10" s="17">
        <f>MIN(SUM(I10),SUM(K10))</f>
        <v>0</v>
      </c>
    </row>
    <row r="11" spans="1:14" ht="13" customHeight="1" x14ac:dyDescent="0.55000000000000004">
      <c r="A11" s="37"/>
      <c r="B11" s="9" t="s">
        <v>14</v>
      </c>
      <c r="C11" s="15"/>
      <c r="D11" s="13" t="s">
        <v>24</v>
      </c>
      <c r="E11" s="10" t="s">
        <v>26</v>
      </c>
      <c r="F11" s="11">
        <v>64000</v>
      </c>
      <c r="G11" s="12" t="s">
        <v>12</v>
      </c>
      <c r="H11" s="12" t="s">
        <v>27</v>
      </c>
      <c r="I11" s="11" t="str">
        <f t="shared" ref="I11:I28" si="0">IF(C11="","",C11*F11)</f>
        <v/>
      </c>
      <c r="J11" s="13" t="s">
        <v>2</v>
      </c>
      <c r="K11" s="16"/>
      <c r="L11" s="13" t="s">
        <v>2</v>
      </c>
      <c r="N11" s="17">
        <f t="shared" ref="N11:N28" si="1">MIN(SUM(I11),SUM(K11))</f>
        <v>0</v>
      </c>
    </row>
    <row r="12" spans="1:14" ht="13" customHeight="1" x14ac:dyDescent="0.55000000000000004">
      <c r="A12" s="37"/>
      <c r="B12" s="9" t="s">
        <v>15</v>
      </c>
      <c r="C12" s="15"/>
      <c r="D12" s="13" t="s">
        <v>24</v>
      </c>
      <c r="E12" s="10" t="s">
        <v>26</v>
      </c>
      <c r="F12" s="11">
        <v>24000</v>
      </c>
      <c r="G12" s="12" t="s">
        <v>12</v>
      </c>
      <c r="H12" s="12" t="s">
        <v>27</v>
      </c>
      <c r="I12" s="11" t="str">
        <f t="shared" si="0"/>
        <v/>
      </c>
      <c r="J12" s="13" t="s">
        <v>2</v>
      </c>
      <c r="K12" s="16"/>
      <c r="L12" s="13" t="s">
        <v>2</v>
      </c>
      <c r="N12" s="17">
        <f t="shared" si="1"/>
        <v>0</v>
      </c>
    </row>
    <row r="13" spans="1:14" ht="13" customHeight="1" x14ac:dyDescent="0.55000000000000004">
      <c r="A13" s="37" t="s">
        <v>9</v>
      </c>
      <c r="B13" s="9" t="s">
        <v>16</v>
      </c>
      <c r="C13" s="15"/>
      <c r="D13" s="13" t="s">
        <v>7</v>
      </c>
      <c r="E13" s="10" t="s">
        <v>26</v>
      </c>
      <c r="F13" s="11">
        <v>200000</v>
      </c>
      <c r="G13" s="12" t="s">
        <v>6</v>
      </c>
      <c r="H13" s="12" t="s">
        <v>27</v>
      </c>
      <c r="I13" s="11" t="str">
        <f t="shared" si="0"/>
        <v/>
      </c>
      <c r="J13" s="13" t="s">
        <v>2</v>
      </c>
      <c r="K13" s="16"/>
      <c r="L13" s="13" t="s">
        <v>2</v>
      </c>
      <c r="N13" s="17">
        <f t="shared" si="1"/>
        <v>0</v>
      </c>
    </row>
    <row r="14" spans="1:14" ht="13" customHeight="1" x14ac:dyDescent="0.55000000000000004">
      <c r="A14" s="37"/>
      <c r="B14" s="9" t="s">
        <v>17</v>
      </c>
      <c r="C14" s="15"/>
      <c r="D14" s="13" t="s">
        <v>7</v>
      </c>
      <c r="E14" s="10" t="s">
        <v>26</v>
      </c>
      <c r="F14" s="11">
        <v>160000</v>
      </c>
      <c r="G14" s="12" t="s">
        <v>6</v>
      </c>
      <c r="H14" s="12" t="s">
        <v>27</v>
      </c>
      <c r="I14" s="11" t="str">
        <f t="shared" si="0"/>
        <v/>
      </c>
      <c r="J14" s="13" t="s">
        <v>2</v>
      </c>
      <c r="K14" s="16"/>
      <c r="L14" s="13" t="s">
        <v>2</v>
      </c>
      <c r="N14" s="17">
        <f t="shared" si="1"/>
        <v>0</v>
      </c>
    </row>
    <row r="15" spans="1:14" ht="13" customHeight="1" x14ac:dyDescent="0.55000000000000004">
      <c r="A15" s="37"/>
      <c r="B15" s="9" t="s">
        <v>18</v>
      </c>
      <c r="C15" s="15"/>
      <c r="D15" s="13" t="s">
        <v>7</v>
      </c>
      <c r="E15" s="10" t="s">
        <v>26</v>
      </c>
      <c r="F15" s="11">
        <v>136000</v>
      </c>
      <c r="G15" s="12" t="s">
        <v>6</v>
      </c>
      <c r="H15" s="12" t="s">
        <v>27</v>
      </c>
      <c r="I15" s="11" t="str">
        <f t="shared" si="0"/>
        <v/>
      </c>
      <c r="J15" s="13" t="s">
        <v>2</v>
      </c>
      <c r="K15" s="16"/>
      <c r="L15" s="13" t="s">
        <v>2</v>
      </c>
      <c r="N15" s="17">
        <f t="shared" si="1"/>
        <v>0</v>
      </c>
    </row>
    <row r="16" spans="1:14" ht="13" customHeight="1" x14ac:dyDescent="0.55000000000000004">
      <c r="A16" s="37" t="s">
        <v>10</v>
      </c>
      <c r="B16" s="9" t="s">
        <v>16</v>
      </c>
      <c r="C16" s="15"/>
      <c r="D16" s="13" t="s">
        <v>7</v>
      </c>
      <c r="E16" s="10" t="s">
        <v>26</v>
      </c>
      <c r="F16" s="11">
        <v>200000</v>
      </c>
      <c r="G16" s="12" t="s">
        <v>6</v>
      </c>
      <c r="H16" s="12" t="s">
        <v>27</v>
      </c>
      <c r="I16" s="11" t="str">
        <f t="shared" si="0"/>
        <v/>
      </c>
      <c r="J16" s="13" t="s">
        <v>2</v>
      </c>
      <c r="K16" s="16"/>
      <c r="L16" s="13" t="s">
        <v>2</v>
      </c>
      <c r="N16" s="17">
        <f t="shared" si="1"/>
        <v>0</v>
      </c>
    </row>
    <row r="17" spans="1:14" ht="13" customHeight="1" x14ac:dyDescent="0.55000000000000004">
      <c r="A17" s="37"/>
      <c r="B17" s="9" t="s">
        <v>17</v>
      </c>
      <c r="C17" s="15"/>
      <c r="D17" s="13" t="s">
        <v>7</v>
      </c>
      <c r="E17" s="10" t="s">
        <v>26</v>
      </c>
      <c r="F17" s="11">
        <v>160000</v>
      </c>
      <c r="G17" s="12" t="s">
        <v>6</v>
      </c>
      <c r="H17" s="12" t="s">
        <v>27</v>
      </c>
      <c r="I17" s="11" t="str">
        <f t="shared" si="0"/>
        <v/>
      </c>
      <c r="J17" s="13" t="s">
        <v>2</v>
      </c>
      <c r="K17" s="16"/>
      <c r="L17" s="13" t="s">
        <v>2</v>
      </c>
      <c r="N17" s="17">
        <f t="shared" si="1"/>
        <v>0</v>
      </c>
    </row>
    <row r="18" spans="1:14" ht="13" customHeight="1" x14ac:dyDescent="0.55000000000000004">
      <c r="A18" s="37"/>
      <c r="B18" s="9" t="s">
        <v>18</v>
      </c>
      <c r="C18" s="15"/>
      <c r="D18" s="13" t="s">
        <v>7</v>
      </c>
      <c r="E18" s="10" t="s">
        <v>26</v>
      </c>
      <c r="F18" s="11">
        <v>136000</v>
      </c>
      <c r="G18" s="12" t="s">
        <v>6</v>
      </c>
      <c r="H18" s="12" t="s">
        <v>27</v>
      </c>
      <c r="I18" s="11" t="str">
        <f t="shared" si="0"/>
        <v/>
      </c>
      <c r="J18" s="13" t="s">
        <v>2</v>
      </c>
      <c r="K18" s="16"/>
      <c r="L18" s="13" t="s">
        <v>2</v>
      </c>
      <c r="N18" s="17">
        <f t="shared" si="1"/>
        <v>0</v>
      </c>
    </row>
    <row r="19" spans="1:14" ht="13" customHeight="1" x14ac:dyDescent="0.55000000000000004">
      <c r="A19" s="37" t="s">
        <v>11</v>
      </c>
      <c r="B19" s="9" t="s">
        <v>19</v>
      </c>
      <c r="C19" s="15"/>
      <c r="D19" s="13" t="s">
        <v>7</v>
      </c>
      <c r="E19" s="10" t="s">
        <v>26</v>
      </c>
      <c r="F19" s="11">
        <v>296000</v>
      </c>
      <c r="G19" s="12" t="s">
        <v>6</v>
      </c>
      <c r="H19" s="12" t="s">
        <v>27</v>
      </c>
      <c r="I19" s="11" t="str">
        <f t="shared" si="0"/>
        <v/>
      </c>
      <c r="J19" s="13" t="s">
        <v>2</v>
      </c>
      <c r="K19" s="16"/>
      <c r="L19" s="13" t="s">
        <v>2</v>
      </c>
      <c r="N19" s="17">
        <f t="shared" si="1"/>
        <v>0</v>
      </c>
    </row>
    <row r="20" spans="1:14" ht="13" customHeight="1" x14ac:dyDescent="0.55000000000000004">
      <c r="A20" s="37"/>
      <c r="B20" s="9" t="s">
        <v>20</v>
      </c>
      <c r="C20" s="15"/>
      <c r="D20" s="13" t="s">
        <v>7</v>
      </c>
      <c r="E20" s="10" t="s">
        <v>26</v>
      </c>
      <c r="F20" s="11">
        <v>296000</v>
      </c>
      <c r="G20" s="12" t="s">
        <v>6</v>
      </c>
      <c r="H20" s="12" t="s">
        <v>27</v>
      </c>
      <c r="I20" s="11" t="str">
        <f t="shared" si="0"/>
        <v/>
      </c>
      <c r="J20" s="13" t="s">
        <v>2</v>
      </c>
      <c r="K20" s="16"/>
      <c r="L20" s="13" t="s">
        <v>2</v>
      </c>
      <c r="N20" s="17">
        <f t="shared" si="1"/>
        <v>0</v>
      </c>
    </row>
    <row r="21" spans="1:14" ht="13" customHeight="1" x14ac:dyDescent="0.55000000000000004">
      <c r="A21" s="37"/>
      <c r="B21" s="9" t="s">
        <v>21</v>
      </c>
      <c r="C21" s="15"/>
      <c r="D21" s="13" t="s">
        <v>7</v>
      </c>
      <c r="E21" s="10" t="s">
        <v>26</v>
      </c>
      <c r="F21" s="11">
        <v>256000</v>
      </c>
      <c r="G21" s="12" t="s">
        <v>6</v>
      </c>
      <c r="H21" s="12" t="s">
        <v>27</v>
      </c>
      <c r="I21" s="11" t="str">
        <f t="shared" si="0"/>
        <v/>
      </c>
      <c r="J21" s="13" t="s">
        <v>2</v>
      </c>
      <c r="K21" s="16"/>
      <c r="L21" s="13" t="s">
        <v>2</v>
      </c>
      <c r="N21" s="17">
        <f t="shared" si="1"/>
        <v>0</v>
      </c>
    </row>
    <row r="22" spans="1:14" ht="13" customHeight="1" x14ac:dyDescent="0.55000000000000004">
      <c r="A22" s="37"/>
      <c r="B22" s="9" t="s">
        <v>68</v>
      </c>
      <c r="C22" s="15"/>
      <c r="D22" s="13" t="s">
        <v>7</v>
      </c>
      <c r="E22" s="10" t="s">
        <v>26</v>
      </c>
      <c r="F22" s="11">
        <v>256000</v>
      </c>
      <c r="G22" s="12" t="s">
        <v>6</v>
      </c>
      <c r="H22" s="12" t="s">
        <v>27</v>
      </c>
      <c r="I22" s="11" t="str">
        <f t="shared" si="0"/>
        <v/>
      </c>
      <c r="J22" s="13" t="s">
        <v>2</v>
      </c>
      <c r="K22" s="16"/>
      <c r="L22" s="13" t="s">
        <v>2</v>
      </c>
      <c r="N22" s="17">
        <f t="shared" si="1"/>
        <v>0</v>
      </c>
    </row>
    <row r="23" spans="1:14" ht="13" customHeight="1" x14ac:dyDescent="0.55000000000000004">
      <c r="A23" s="36" t="s">
        <v>31</v>
      </c>
      <c r="B23" s="9" t="s">
        <v>69</v>
      </c>
      <c r="C23" s="15"/>
      <c r="D23" s="13" t="s">
        <v>25</v>
      </c>
      <c r="E23" s="10" t="s">
        <v>26</v>
      </c>
      <c r="F23" s="11">
        <v>149000</v>
      </c>
      <c r="G23" s="12" t="s">
        <v>23</v>
      </c>
      <c r="H23" s="12" t="s">
        <v>27</v>
      </c>
      <c r="I23" s="11" t="str">
        <f t="shared" si="0"/>
        <v/>
      </c>
      <c r="J23" s="13" t="s">
        <v>2</v>
      </c>
      <c r="K23" s="16"/>
      <c r="L23" s="13" t="s">
        <v>2</v>
      </c>
      <c r="N23" s="17">
        <f t="shared" si="1"/>
        <v>0</v>
      </c>
    </row>
    <row r="24" spans="1:14" ht="13" customHeight="1" x14ac:dyDescent="0.55000000000000004">
      <c r="A24" s="36"/>
      <c r="B24" s="9" t="s">
        <v>70</v>
      </c>
      <c r="C24" s="15"/>
      <c r="D24" s="13" t="s">
        <v>25</v>
      </c>
      <c r="E24" s="10" t="s">
        <v>26</v>
      </c>
      <c r="F24" s="11">
        <v>224000</v>
      </c>
      <c r="G24" s="12" t="s">
        <v>23</v>
      </c>
      <c r="H24" s="12" t="s">
        <v>27</v>
      </c>
      <c r="I24" s="11" t="str">
        <f t="shared" si="0"/>
        <v/>
      </c>
      <c r="J24" s="13" t="s">
        <v>2</v>
      </c>
      <c r="K24" s="16"/>
      <c r="L24" s="13" t="s">
        <v>2</v>
      </c>
      <c r="N24" s="17">
        <f t="shared" si="1"/>
        <v>0</v>
      </c>
    </row>
    <row r="25" spans="1:14" ht="13" customHeight="1" x14ac:dyDescent="0.55000000000000004">
      <c r="A25" s="36" t="s">
        <v>30</v>
      </c>
      <c r="B25" s="21" t="s">
        <v>69</v>
      </c>
      <c r="C25" s="15"/>
      <c r="D25" s="13" t="s">
        <v>25</v>
      </c>
      <c r="E25" s="10" t="s">
        <v>26</v>
      </c>
      <c r="F25" s="11">
        <v>53000</v>
      </c>
      <c r="G25" s="12" t="s">
        <v>23</v>
      </c>
      <c r="H25" s="12" t="s">
        <v>27</v>
      </c>
      <c r="I25" s="11" t="str">
        <f t="shared" si="0"/>
        <v/>
      </c>
      <c r="J25" s="13" t="s">
        <v>2</v>
      </c>
      <c r="K25" s="16"/>
      <c r="L25" s="13" t="s">
        <v>2</v>
      </c>
      <c r="N25" s="17">
        <f t="shared" si="1"/>
        <v>0</v>
      </c>
    </row>
    <row r="26" spans="1:14" ht="13" customHeight="1" x14ac:dyDescent="0.55000000000000004">
      <c r="A26" s="36"/>
      <c r="B26" s="21" t="s">
        <v>70</v>
      </c>
      <c r="C26" s="15"/>
      <c r="D26" s="13" t="s">
        <v>25</v>
      </c>
      <c r="E26" s="10" t="s">
        <v>26</v>
      </c>
      <c r="F26" s="11">
        <v>91000</v>
      </c>
      <c r="G26" s="12" t="s">
        <v>23</v>
      </c>
      <c r="H26" s="12" t="s">
        <v>27</v>
      </c>
      <c r="I26" s="11" t="str">
        <f t="shared" si="0"/>
        <v/>
      </c>
      <c r="J26" s="13" t="s">
        <v>2</v>
      </c>
      <c r="K26" s="16"/>
      <c r="L26" s="13" t="s">
        <v>2</v>
      </c>
      <c r="N26" s="17">
        <f t="shared" si="1"/>
        <v>0</v>
      </c>
    </row>
    <row r="27" spans="1:14" ht="13" customHeight="1" x14ac:dyDescent="0.55000000000000004">
      <c r="A27" s="37" t="s">
        <v>22</v>
      </c>
      <c r="B27" s="21" t="s">
        <v>69</v>
      </c>
      <c r="C27" s="15"/>
      <c r="D27" s="13" t="s">
        <v>25</v>
      </c>
      <c r="E27" s="10" t="s">
        <v>26</v>
      </c>
      <c r="F27" s="11">
        <v>192000</v>
      </c>
      <c r="G27" s="12" t="s">
        <v>23</v>
      </c>
      <c r="H27" s="12" t="s">
        <v>27</v>
      </c>
      <c r="I27" s="11" t="str">
        <f t="shared" si="0"/>
        <v/>
      </c>
      <c r="J27" s="13" t="s">
        <v>2</v>
      </c>
      <c r="K27" s="16"/>
      <c r="L27" s="13" t="s">
        <v>2</v>
      </c>
      <c r="N27" s="17">
        <f t="shared" si="1"/>
        <v>0</v>
      </c>
    </row>
    <row r="28" spans="1:14" ht="13" customHeight="1" x14ac:dyDescent="0.55000000000000004">
      <c r="A28" s="37"/>
      <c r="B28" s="21" t="s">
        <v>70</v>
      </c>
      <c r="C28" s="15"/>
      <c r="D28" s="13" t="s">
        <v>25</v>
      </c>
      <c r="E28" s="10" t="s">
        <v>26</v>
      </c>
      <c r="F28" s="11">
        <v>288000</v>
      </c>
      <c r="G28" s="12" t="s">
        <v>23</v>
      </c>
      <c r="H28" s="12" t="s">
        <v>27</v>
      </c>
      <c r="I28" s="11" t="str">
        <f t="shared" si="0"/>
        <v/>
      </c>
      <c r="J28" s="13" t="s">
        <v>2</v>
      </c>
      <c r="K28" s="16"/>
      <c r="L28" s="13" t="s">
        <v>2</v>
      </c>
      <c r="N28" s="17">
        <f t="shared" si="1"/>
        <v>0</v>
      </c>
    </row>
    <row r="29" spans="1:14" ht="13" customHeight="1" x14ac:dyDescent="0.55000000000000004">
      <c r="A29" s="43" t="s">
        <v>32</v>
      </c>
      <c r="B29" s="44"/>
      <c r="C29" s="44"/>
      <c r="D29" s="44"/>
      <c r="E29" s="44"/>
      <c r="F29" s="44"/>
      <c r="G29" s="44"/>
      <c r="H29" s="44"/>
      <c r="I29" s="44"/>
      <c r="J29" s="45"/>
      <c r="K29" s="16"/>
      <c r="L29" s="13" t="s">
        <v>2</v>
      </c>
      <c r="N29" s="17">
        <f>SUM(K29)</f>
        <v>0</v>
      </c>
    </row>
    <row r="30" spans="1:14" ht="13" customHeight="1" x14ac:dyDescent="0.55000000000000004">
      <c r="A30" s="40" t="s">
        <v>32</v>
      </c>
      <c r="B30" s="41"/>
      <c r="C30" s="41"/>
      <c r="D30" s="41"/>
      <c r="E30" s="41"/>
      <c r="F30" s="41"/>
      <c r="G30" s="41"/>
      <c r="H30" s="41"/>
      <c r="I30" s="41"/>
      <c r="J30" s="42"/>
      <c r="K30" s="16"/>
      <c r="L30" s="13" t="s">
        <v>2</v>
      </c>
      <c r="N30" s="17">
        <f>SUM(K30)</f>
        <v>0</v>
      </c>
    </row>
    <row r="31" spans="1:14" ht="13" customHeight="1" x14ac:dyDescent="0.55000000000000004">
      <c r="A31" s="37" t="s">
        <v>33</v>
      </c>
      <c r="B31" s="37"/>
      <c r="C31" s="37"/>
      <c r="D31" s="37"/>
      <c r="E31" s="37"/>
      <c r="F31" s="37"/>
      <c r="G31" s="37"/>
      <c r="H31" s="37"/>
      <c r="I31" s="37"/>
      <c r="J31" s="37"/>
      <c r="K31" s="14" t="str">
        <f>IF(SUM(N10:N30)=0,"",SUM(N10:N30))</f>
        <v/>
      </c>
      <c r="L31" s="13" t="s">
        <v>2</v>
      </c>
      <c r="M31" s="2" t="s">
        <v>50</v>
      </c>
    </row>
    <row r="32" spans="1:14" ht="13" customHeight="1" x14ac:dyDescent="0.55000000000000004">
      <c r="K32" s="7"/>
    </row>
    <row r="33" spans="1:14" ht="13" customHeight="1" x14ac:dyDescent="0.55000000000000004">
      <c r="A33" s="39" t="s">
        <v>75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</row>
    <row r="34" spans="1:14" ht="13" customHeight="1" x14ac:dyDescent="0.55000000000000004">
      <c r="A34" s="8" t="s">
        <v>29</v>
      </c>
      <c r="B34" s="8" t="s">
        <v>28</v>
      </c>
      <c r="C34" s="38" t="s">
        <v>3</v>
      </c>
      <c r="D34" s="38"/>
      <c r="E34" s="38" t="s">
        <v>4</v>
      </c>
      <c r="F34" s="38"/>
      <c r="G34" s="38"/>
      <c r="H34" s="38"/>
      <c r="I34" s="38"/>
      <c r="J34" s="38"/>
      <c r="K34" s="38" t="s">
        <v>5</v>
      </c>
      <c r="L34" s="38"/>
      <c r="M34" s="6"/>
      <c r="N34" s="1" t="s">
        <v>34</v>
      </c>
    </row>
    <row r="35" spans="1:14" ht="13" customHeight="1" x14ac:dyDescent="0.55000000000000004">
      <c r="A35" s="37" t="s">
        <v>8</v>
      </c>
      <c r="B35" s="9" t="s">
        <v>13</v>
      </c>
      <c r="C35" s="15"/>
      <c r="D35" s="13" t="s">
        <v>24</v>
      </c>
      <c r="E35" s="10" t="s">
        <v>26</v>
      </c>
      <c r="F35" s="11">
        <v>112000</v>
      </c>
      <c r="G35" s="12" t="s">
        <v>12</v>
      </c>
      <c r="H35" s="12" t="s">
        <v>27</v>
      </c>
      <c r="I35" s="11" t="str">
        <f>IF(C35="","",C35*F35)</f>
        <v/>
      </c>
      <c r="J35" s="13" t="s">
        <v>2</v>
      </c>
      <c r="K35" s="16"/>
      <c r="L35" s="13" t="s">
        <v>2</v>
      </c>
      <c r="N35" s="17">
        <f t="shared" ref="N35:N53" si="2">MIN(SUM(I35),SUM(K35))</f>
        <v>0</v>
      </c>
    </row>
    <row r="36" spans="1:14" ht="13" customHeight="1" x14ac:dyDescent="0.55000000000000004">
      <c r="A36" s="37"/>
      <c r="B36" s="9" t="s">
        <v>14</v>
      </c>
      <c r="C36" s="15"/>
      <c r="D36" s="13" t="s">
        <v>24</v>
      </c>
      <c r="E36" s="10" t="s">
        <v>26</v>
      </c>
      <c r="F36" s="11">
        <v>80000</v>
      </c>
      <c r="G36" s="12" t="s">
        <v>12</v>
      </c>
      <c r="H36" s="12" t="s">
        <v>27</v>
      </c>
      <c r="I36" s="11" t="str">
        <f t="shared" ref="I36:I53" si="3">IF(C36="","",C36*F36)</f>
        <v/>
      </c>
      <c r="J36" s="13" t="s">
        <v>2</v>
      </c>
      <c r="K36" s="16"/>
      <c r="L36" s="13" t="s">
        <v>2</v>
      </c>
      <c r="N36" s="17">
        <f t="shared" si="2"/>
        <v>0</v>
      </c>
    </row>
    <row r="37" spans="1:14" ht="13" customHeight="1" x14ac:dyDescent="0.55000000000000004">
      <c r="A37" s="37"/>
      <c r="B37" s="9" t="s">
        <v>15</v>
      </c>
      <c r="C37" s="15"/>
      <c r="D37" s="13" t="s">
        <v>24</v>
      </c>
      <c r="E37" s="10" t="s">
        <v>26</v>
      </c>
      <c r="F37" s="11">
        <v>32000</v>
      </c>
      <c r="G37" s="12" t="s">
        <v>12</v>
      </c>
      <c r="H37" s="12" t="s">
        <v>27</v>
      </c>
      <c r="I37" s="11" t="str">
        <f t="shared" si="3"/>
        <v/>
      </c>
      <c r="J37" s="13" t="s">
        <v>2</v>
      </c>
      <c r="K37" s="16"/>
      <c r="L37" s="13" t="s">
        <v>2</v>
      </c>
      <c r="N37" s="17">
        <f t="shared" si="2"/>
        <v>0</v>
      </c>
    </row>
    <row r="38" spans="1:14" ht="13" customHeight="1" x14ac:dyDescent="0.55000000000000004">
      <c r="A38" s="37" t="s">
        <v>9</v>
      </c>
      <c r="B38" s="9" t="s">
        <v>16</v>
      </c>
      <c r="C38" s="15"/>
      <c r="D38" s="13" t="s">
        <v>7</v>
      </c>
      <c r="E38" s="10" t="s">
        <v>26</v>
      </c>
      <c r="F38" s="11">
        <v>272000</v>
      </c>
      <c r="G38" s="12" t="s">
        <v>6</v>
      </c>
      <c r="H38" s="12" t="s">
        <v>27</v>
      </c>
      <c r="I38" s="11" t="str">
        <f t="shared" si="3"/>
        <v/>
      </c>
      <c r="J38" s="13" t="s">
        <v>2</v>
      </c>
      <c r="K38" s="16"/>
      <c r="L38" s="13" t="s">
        <v>2</v>
      </c>
      <c r="N38" s="17">
        <f t="shared" si="2"/>
        <v>0</v>
      </c>
    </row>
    <row r="39" spans="1:14" ht="13" customHeight="1" x14ac:dyDescent="0.55000000000000004">
      <c r="A39" s="37"/>
      <c r="B39" s="9" t="s">
        <v>17</v>
      </c>
      <c r="C39" s="15"/>
      <c r="D39" s="13" t="s">
        <v>7</v>
      </c>
      <c r="E39" s="10" t="s">
        <v>26</v>
      </c>
      <c r="F39" s="11">
        <v>216000</v>
      </c>
      <c r="G39" s="12" t="s">
        <v>6</v>
      </c>
      <c r="H39" s="12" t="s">
        <v>27</v>
      </c>
      <c r="I39" s="11" t="str">
        <f t="shared" si="3"/>
        <v/>
      </c>
      <c r="J39" s="13" t="s">
        <v>2</v>
      </c>
      <c r="K39" s="16"/>
      <c r="L39" s="13" t="s">
        <v>2</v>
      </c>
      <c r="N39" s="17">
        <f t="shared" si="2"/>
        <v>0</v>
      </c>
    </row>
    <row r="40" spans="1:14" ht="13" customHeight="1" x14ac:dyDescent="0.55000000000000004">
      <c r="A40" s="37"/>
      <c r="B40" s="9" t="s">
        <v>18</v>
      </c>
      <c r="C40" s="15"/>
      <c r="D40" s="13" t="s">
        <v>7</v>
      </c>
      <c r="E40" s="10" t="s">
        <v>26</v>
      </c>
      <c r="F40" s="11">
        <v>176000</v>
      </c>
      <c r="G40" s="12" t="s">
        <v>6</v>
      </c>
      <c r="H40" s="12" t="s">
        <v>27</v>
      </c>
      <c r="I40" s="11" t="str">
        <f t="shared" si="3"/>
        <v/>
      </c>
      <c r="J40" s="13" t="s">
        <v>2</v>
      </c>
      <c r="K40" s="16"/>
      <c r="L40" s="13" t="s">
        <v>2</v>
      </c>
      <c r="N40" s="17">
        <f t="shared" si="2"/>
        <v>0</v>
      </c>
    </row>
    <row r="41" spans="1:14" ht="13" customHeight="1" x14ac:dyDescent="0.55000000000000004">
      <c r="A41" s="37" t="s">
        <v>10</v>
      </c>
      <c r="B41" s="9" t="s">
        <v>16</v>
      </c>
      <c r="C41" s="15"/>
      <c r="D41" s="13" t="s">
        <v>7</v>
      </c>
      <c r="E41" s="10" t="s">
        <v>26</v>
      </c>
      <c r="F41" s="11">
        <v>272000</v>
      </c>
      <c r="G41" s="12" t="s">
        <v>6</v>
      </c>
      <c r="H41" s="12" t="s">
        <v>27</v>
      </c>
      <c r="I41" s="11" t="str">
        <f t="shared" si="3"/>
        <v/>
      </c>
      <c r="J41" s="13" t="s">
        <v>2</v>
      </c>
      <c r="K41" s="16"/>
      <c r="L41" s="13" t="s">
        <v>2</v>
      </c>
      <c r="N41" s="17">
        <f t="shared" si="2"/>
        <v>0</v>
      </c>
    </row>
    <row r="42" spans="1:14" ht="13" customHeight="1" x14ac:dyDescent="0.55000000000000004">
      <c r="A42" s="37"/>
      <c r="B42" s="9" t="s">
        <v>17</v>
      </c>
      <c r="C42" s="15"/>
      <c r="D42" s="13" t="s">
        <v>7</v>
      </c>
      <c r="E42" s="10" t="s">
        <v>26</v>
      </c>
      <c r="F42" s="11">
        <v>216000</v>
      </c>
      <c r="G42" s="12" t="s">
        <v>6</v>
      </c>
      <c r="H42" s="12" t="s">
        <v>27</v>
      </c>
      <c r="I42" s="11" t="str">
        <f t="shared" si="3"/>
        <v/>
      </c>
      <c r="J42" s="13" t="s">
        <v>2</v>
      </c>
      <c r="K42" s="16"/>
      <c r="L42" s="13" t="s">
        <v>2</v>
      </c>
      <c r="N42" s="17">
        <f t="shared" si="2"/>
        <v>0</v>
      </c>
    </row>
    <row r="43" spans="1:14" ht="13" customHeight="1" x14ac:dyDescent="0.55000000000000004">
      <c r="A43" s="37"/>
      <c r="B43" s="9" t="s">
        <v>18</v>
      </c>
      <c r="C43" s="15"/>
      <c r="D43" s="13" t="s">
        <v>7</v>
      </c>
      <c r="E43" s="10" t="s">
        <v>26</v>
      </c>
      <c r="F43" s="11">
        <v>176000</v>
      </c>
      <c r="G43" s="12" t="s">
        <v>6</v>
      </c>
      <c r="H43" s="12" t="s">
        <v>27</v>
      </c>
      <c r="I43" s="11" t="str">
        <f t="shared" si="3"/>
        <v/>
      </c>
      <c r="J43" s="13" t="s">
        <v>2</v>
      </c>
      <c r="K43" s="16"/>
      <c r="L43" s="13" t="s">
        <v>2</v>
      </c>
      <c r="N43" s="17">
        <f t="shared" si="2"/>
        <v>0</v>
      </c>
    </row>
    <row r="44" spans="1:14" ht="13" customHeight="1" x14ac:dyDescent="0.55000000000000004">
      <c r="A44" s="37" t="s">
        <v>11</v>
      </c>
      <c r="B44" s="9" t="s">
        <v>19</v>
      </c>
      <c r="C44" s="15"/>
      <c r="D44" s="13" t="s">
        <v>7</v>
      </c>
      <c r="E44" s="10" t="s">
        <v>26</v>
      </c>
      <c r="F44" s="11">
        <v>392000</v>
      </c>
      <c r="G44" s="12" t="s">
        <v>6</v>
      </c>
      <c r="H44" s="12" t="s">
        <v>27</v>
      </c>
      <c r="I44" s="11" t="str">
        <f t="shared" si="3"/>
        <v/>
      </c>
      <c r="J44" s="13" t="s">
        <v>2</v>
      </c>
      <c r="K44" s="16"/>
      <c r="L44" s="13" t="s">
        <v>2</v>
      </c>
      <c r="N44" s="17">
        <f t="shared" si="2"/>
        <v>0</v>
      </c>
    </row>
    <row r="45" spans="1:14" ht="13" customHeight="1" x14ac:dyDescent="0.55000000000000004">
      <c r="A45" s="37"/>
      <c r="B45" s="9" t="s">
        <v>20</v>
      </c>
      <c r="C45" s="15"/>
      <c r="D45" s="13" t="s">
        <v>7</v>
      </c>
      <c r="E45" s="10" t="s">
        <v>26</v>
      </c>
      <c r="F45" s="11">
        <v>392000</v>
      </c>
      <c r="G45" s="12" t="s">
        <v>6</v>
      </c>
      <c r="H45" s="12" t="s">
        <v>27</v>
      </c>
      <c r="I45" s="11" t="str">
        <f t="shared" si="3"/>
        <v/>
      </c>
      <c r="J45" s="13" t="s">
        <v>2</v>
      </c>
      <c r="K45" s="16"/>
      <c r="L45" s="13" t="s">
        <v>2</v>
      </c>
      <c r="N45" s="17">
        <f t="shared" si="2"/>
        <v>0</v>
      </c>
    </row>
    <row r="46" spans="1:14" ht="13" customHeight="1" x14ac:dyDescent="0.55000000000000004">
      <c r="A46" s="37"/>
      <c r="B46" s="9" t="s">
        <v>21</v>
      </c>
      <c r="C46" s="15"/>
      <c r="D46" s="13" t="s">
        <v>7</v>
      </c>
      <c r="E46" s="10" t="s">
        <v>26</v>
      </c>
      <c r="F46" s="11">
        <v>344000</v>
      </c>
      <c r="G46" s="12" t="s">
        <v>6</v>
      </c>
      <c r="H46" s="12" t="s">
        <v>27</v>
      </c>
      <c r="I46" s="11" t="str">
        <f t="shared" si="3"/>
        <v/>
      </c>
      <c r="J46" s="13" t="s">
        <v>2</v>
      </c>
      <c r="K46" s="16"/>
      <c r="L46" s="13" t="s">
        <v>2</v>
      </c>
      <c r="N46" s="17">
        <f t="shared" si="2"/>
        <v>0</v>
      </c>
    </row>
    <row r="47" spans="1:14" ht="13" customHeight="1" x14ac:dyDescent="0.55000000000000004">
      <c r="A47" s="37"/>
      <c r="B47" s="21" t="s">
        <v>68</v>
      </c>
      <c r="C47" s="15"/>
      <c r="D47" s="13" t="s">
        <v>7</v>
      </c>
      <c r="E47" s="10" t="s">
        <v>26</v>
      </c>
      <c r="F47" s="11">
        <v>344000</v>
      </c>
      <c r="G47" s="12" t="s">
        <v>6</v>
      </c>
      <c r="H47" s="12" t="s">
        <v>27</v>
      </c>
      <c r="I47" s="11" t="str">
        <f t="shared" si="3"/>
        <v/>
      </c>
      <c r="J47" s="13" t="s">
        <v>2</v>
      </c>
      <c r="K47" s="16"/>
      <c r="L47" s="13" t="s">
        <v>2</v>
      </c>
      <c r="N47" s="17">
        <f t="shared" si="2"/>
        <v>0</v>
      </c>
    </row>
    <row r="48" spans="1:14" ht="13" customHeight="1" x14ac:dyDescent="0.55000000000000004">
      <c r="A48" s="36" t="s">
        <v>31</v>
      </c>
      <c r="B48" s="21" t="s">
        <v>69</v>
      </c>
      <c r="C48" s="15"/>
      <c r="D48" s="13" t="s">
        <v>25</v>
      </c>
      <c r="E48" s="10" t="s">
        <v>26</v>
      </c>
      <c r="F48" s="11">
        <v>201000</v>
      </c>
      <c r="G48" s="12" t="s">
        <v>23</v>
      </c>
      <c r="H48" s="12" t="s">
        <v>27</v>
      </c>
      <c r="I48" s="11" t="str">
        <f t="shared" si="3"/>
        <v/>
      </c>
      <c r="J48" s="13" t="s">
        <v>2</v>
      </c>
      <c r="K48" s="16"/>
      <c r="L48" s="13" t="s">
        <v>2</v>
      </c>
      <c r="N48" s="17">
        <f t="shared" si="2"/>
        <v>0</v>
      </c>
    </row>
    <row r="49" spans="1:14" ht="13" customHeight="1" x14ac:dyDescent="0.55000000000000004">
      <c r="A49" s="36"/>
      <c r="B49" s="21" t="s">
        <v>70</v>
      </c>
      <c r="C49" s="15"/>
      <c r="D49" s="13" t="s">
        <v>25</v>
      </c>
      <c r="E49" s="10" t="s">
        <v>26</v>
      </c>
      <c r="F49" s="11">
        <v>302000</v>
      </c>
      <c r="G49" s="12" t="s">
        <v>23</v>
      </c>
      <c r="H49" s="12" t="s">
        <v>27</v>
      </c>
      <c r="I49" s="11" t="str">
        <f t="shared" si="3"/>
        <v/>
      </c>
      <c r="J49" s="13" t="s">
        <v>2</v>
      </c>
      <c r="K49" s="16"/>
      <c r="L49" s="13" t="s">
        <v>2</v>
      </c>
      <c r="N49" s="17">
        <f t="shared" si="2"/>
        <v>0</v>
      </c>
    </row>
    <row r="50" spans="1:14" ht="13" customHeight="1" x14ac:dyDescent="0.55000000000000004">
      <c r="A50" s="36" t="s">
        <v>30</v>
      </c>
      <c r="B50" s="21" t="s">
        <v>69</v>
      </c>
      <c r="C50" s="15"/>
      <c r="D50" s="13" t="s">
        <v>25</v>
      </c>
      <c r="E50" s="10" t="s">
        <v>26</v>
      </c>
      <c r="F50" s="11">
        <v>72000</v>
      </c>
      <c r="G50" s="12" t="s">
        <v>23</v>
      </c>
      <c r="H50" s="12" t="s">
        <v>27</v>
      </c>
      <c r="I50" s="11" t="str">
        <f t="shared" si="3"/>
        <v/>
      </c>
      <c r="J50" s="13" t="s">
        <v>2</v>
      </c>
      <c r="K50" s="16"/>
      <c r="L50" s="13" t="s">
        <v>2</v>
      </c>
      <c r="N50" s="17">
        <f t="shared" si="2"/>
        <v>0</v>
      </c>
    </row>
    <row r="51" spans="1:14" ht="13" customHeight="1" x14ac:dyDescent="0.55000000000000004">
      <c r="A51" s="36"/>
      <c r="B51" s="21" t="s">
        <v>70</v>
      </c>
      <c r="C51" s="15"/>
      <c r="D51" s="13" t="s">
        <v>25</v>
      </c>
      <c r="E51" s="10" t="s">
        <v>26</v>
      </c>
      <c r="F51" s="11">
        <v>123000</v>
      </c>
      <c r="G51" s="12" t="s">
        <v>23</v>
      </c>
      <c r="H51" s="12" t="s">
        <v>27</v>
      </c>
      <c r="I51" s="11" t="str">
        <f t="shared" si="3"/>
        <v/>
      </c>
      <c r="J51" s="13" t="s">
        <v>2</v>
      </c>
      <c r="K51" s="16"/>
      <c r="L51" s="13" t="s">
        <v>2</v>
      </c>
      <c r="N51" s="17">
        <f t="shared" si="2"/>
        <v>0</v>
      </c>
    </row>
    <row r="52" spans="1:14" ht="13" customHeight="1" x14ac:dyDescent="0.55000000000000004">
      <c r="A52" s="37" t="s">
        <v>22</v>
      </c>
      <c r="B52" s="21" t="s">
        <v>69</v>
      </c>
      <c r="C52" s="15"/>
      <c r="D52" s="13" t="s">
        <v>25</v>
      </c>
      <c r="E52" s="10" t="s">
        <v>26</v>
      </c>
      <c r="F52" s="11">
        <v>256000</v>
      </c>
      <c r="G52" s="12" t="s">
        <v>23</v>
      </c>
      <c r="H52" s="12" t="s">
        <v>27</v>
      </c>
      <c r="I52" s="11" t="str">
        <f t="shared" si="3"/>
        <v/>
      </c>
      <c r="J52" s="13" t="s">
        <v>2</v>
      </c>
      <c r="K52" s="16"/>
      <c r="L52" s="13" t="s">
        <v>2</v>
      </c>
      <c r="N52" s="17">
        <f t="shared" si="2"/>
        <v>0</v>
      </c>
    </row>
    <row r="53" spans="1:14" ht="13" customHeight="1" x14ac:dyDescent="0.55000000000000004">
      <c r="A53" s="37"/>
      <c r="B53" s="21" t="s">
        <v>70</v>
      </c>
      <c r="C53" s="15"/>
      <c r="D53" s="13" t="s">
        <v>25</v>
      </c>
      <c r="E53" s="10" t="s">
        <v>26</v>
      </c>
      <c r="F53" s="11">
        <v>384000</v>
      </c>
      <c r="G53" s="12" t="s">
        <v>23</v>
      </c>
      <c r="H53" s="12" t="s">
        <v>27</v>
      </c>
      <c r="I53" s="11" t="str">
        <f t="shared" si="3"/>
        <v/>
      </c>
      <c r="J53" s="13" t="s">
        <v>2</v>
      </c>
      <c r="K53" s="16"/>
      <c r="L53" s="13" t="s">
        <v>2</v>
      </c>
      <c r="N53" s="17">
        <f t="shared" si="2"/>
        <v>0</v>
      </c>
    </row>
    <row r="54" spans="1:14" ht="13" customHeight="1" x14ac:dyDescent="0.55000000000000004">
      <c r="A54" s="43" t="s">
        <v>71</v>
      </c>
      <c r="B54" s="44"/>
      <c r="C54" s="44"/>
      <c r="D54" s="44"/>
      <c r="E54" s="44"/>
      <c r="F54" s="44"/>
      <c r="G54" s="44"/>
      <c r="H54" s="44"/>
      <c r="I54" s="44"/>
      <c r="J54" s="45"/>
      <c r="K54" s="16"/>
      <c r="L54" s="13" t="s">
        <v>2</v>
      </c>
      <c r="N54" s="17">
        <f t="shared" ref="N54:N55" si="4">SUM(K54)</f>
        <v>0</v>
      </c>
    </row>
    <row r="55" spans="1:14" ht="13" customHeight="1" x14ac:dyDescent="0.55000000000000004">
      <c r="A55" s="40" t="s">
        <v>72</v>
      </c>
      <c r="B55" s="41"/>
      <c r="C55" s="41"/>
      <c r="D55" s="41"/>
      <c r="E55" s="41"/>
      <c r="F55" s="41"/>
      <c r="G55" s="41"/>
      <c r="H55" s="41"/>
      <c r="I55" s="41"/>
      <c r="J55" s="42"/>
      <c r="K55" s="16"/>
      <c r="L55" s="13" t="s">
        <v>2</v>
      </c>
      <c r="N55" s="17">
        <f t="shared" si="4"/>
        <v>0</v>
      </c>
    </row>
    <row r="56" spans="1:14" ht="13" customHeight="1" x14ac:dyDescent="0.55000000000000004">
      <c r="A56" s="37" t="s">
        <v>33</v>
      </c>
      <c r="B56" s="37"/>
      <c r="C56" s="37"/>
      <c r="D56" s="37"/>
      <c r="E56" s="37"/>
      <c r="F56" s="37"/>
      <c r="G56" s="37"/>
      <c r="H56" s="37"/>
      <c r="I56" s="37"/>
      <c r="J56" s="37"/>
      <c r="K56" s="14" t="str">
        <f>IF(SUM(N35:N55)=0,"",SUM(N35:N55))</f>
        <v/>
      </c>
      <c r="L56" s="13" t="s">
        <v>2</v>
      </c>
      <c r="M56" s="2" t="s">
        <v>51</v>
      </c>
    </row>
    <row r="58" spans="1:14" ht="13" customHeight="1" x14ac:dyDescent="0.55000000000000004">
      <c r="A58" s="46" t="s">
        <v>35</v>
      </c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</row>
    <row r="59" spans="1:14" ht="13" customHeight="1" x14ac:dyDescent="0.55000000000000004">
      <c r="A59" s="38" t="s">
        <v>29</v>
      </c>
      <c r="B59" s="38"/>
      <c r="C59" s="38" t="s">
        <v>3</v>
      </c>
      <c r="D59" s="38"/>
      <c r="E59" s="38" t="s">
        <v>4</v>
      </c>
      <c r="F59" s="38"/>
      <c r="G59" s="38"/>
      <c r="H59" s="38"/>
      <c r="I59" s="38"/>
      <c r="J59" s="38"/>
      <c r="K59" s="38" t="s">
        <v>5</v>
      </c>
      <c r="L59" s="38"/>
      <c r="M59" s="6"/>
      <c r="N59" s="1" t="s">
        <v>34</v>
      </c>
    </row>
    <row r="60" spans="1:14" ht="13" customHeight="1" x14ac:dyDescent="0.55000000000000004">
      <c r="A60" s="37" t="s">
        <v>36</v>
      </c>
      <c r="B60" s="37"/>
      <c r="C60" s="15"/>
      <c r="D60" s="13" t="s">
        <v>44</v>
      </c>
      <c r="E60" s="10" t="s">
        <v>26</v>
      </c>
      <c r="F60" s="11">
        <v>498000</v>
      </c>
      <c r="G60" s="12" t="s">
        <v>46</v>
      </c>
      <c r="H60" s="12" t="s">
        <v>27</v>
      </c>
      <c r="I60" s="11" t="str">
        <f>IF(C60="","",F60)</f>
        <v/>
      </c>
      <c r="J60" s="13" t="s">
        <v>2</v>
      </c>
      <c r="K60" s="16"/>
      <c r="L60" s="13" t="s">
        <v>2</v>
      </c>
      <c r="N60" s="17">
        <f t="shared" ref="N60:N63" si="5">MIN(SUM(I60),SUM(K60))</f>
        <v>0</v>
      </c>
    </row>
    <row r="61" spans="1:14" ht="13" customHeight="1" x14ac:dyDescent="0.55000000000000004">
      <c r="A61" s="37" t="s">
        <v>37</v>
      </c>
      <c r="B61" s="37"/>
      <c r="C61" s="15"/>
      <c r="D61" s="13" t="s">
        <v>44</v>
      </c>
      <c r="E61" s="10" t="s">
        <v>26</v>
      </c>
      <c r="F61" s="11">
        <v>416000</v>
      </c>
      <c r="G61" s="12" t="s">
        <v>46</v>
      </c>
      <c r="H61" s="12" t="s">
        <v>27</v>
      </c>
      <c r="I61" s="11" t="str">
        <f t="shared" ref="I61:I63" si="6">IF(C61="","",C61*F61)</f>
        <v/>
      </c>
      <c r="J61" s="13" t="s">
        <v>2</v>
      </c>
      <c r="K61" s="16"/>
      <c r="L61" s="13" t="s">
        <v>2</v>
      </c>
      <c r="N61" s="17">
        <f t="shared" si="5"/>
        <v>0</v>
      </c>
    </row>
    <row r="62" spans="1:14" ht="13" customHeight="1" x14ac:dyDescent="0.55000000000000004">
      <c r="A62" s="37" t="s">
        <v>39</v>
      </c>
      <c r="B62" s="37"/>
      <c r="C62" s="15"/>
      <c r="D62" s="13" t="s">
        <v>44</v>
      </c>
      <c r="E62" s="10" t="s">
        <v>26</v>
      </c>
      <c r="F62" s="11">
        <v>273000</v>
      </c>
      <c r="G62" s="12" t="s">
        <v>46</v>
      </c>
      <c r="H62" s="12" t="s">
        <v>27</v>
      </c>
      <c r="I62" s="11" t="str">
        <f t="shared" si="6"/>
        <v/>
      </c>
      <c r="J62" s="13" t="s">
        <v>2</v>
      </c>
      <c r="K62" s="16"/>
      <c r="L62" s="13" t="s">
        <v>2</v>
      </c>
      <c r="N62" s="17">
        <f t="shared" si="5"/>
        <v>0</v>
      </c>
    </row>
    <row r="63" spans="1:14" ht="13" customHeight="1" x14ac:dyDescent="0.55000000000000004">
      <c r="A63" s="37" t="s">
        <v>38</v>
      </c>
      <c r="B63" s="37"/>
      <c r="C63" s="15"/>
      <c r="D63" s="13" t="s">
        <v>44</v>
      </c>
      <c r="E63" s="10" t="s">
        <v>26</v>
      </c>
      <c r="F63" s="11">
        <v>58000</v>
      </c>
      <c r="G63" s="12" t="s">
        <v>47</v>
      </c>
      <c r="H63" s="12" t="s">
        <v>27</v>
      </c>
      <c r="I63" s="11" t="str">
        <f t="shared" si="6"/>
        <v/>
      </c>
      <c r="J63" s="13" t="s">
        <v>2</v>
      </c>
      <c r="K63" s="16"/>
      <c r="L63" s="13" t="s">
        <v>2</v>
      </c>
      <c r="N63" s="17">
        <f t="shared" si="5"/>
        <v>0</v>
      </c>
    </row>
    <row r="64" spans="1:14" ht="13" customHeight="1" x14ac:dyDescent="0.55000000000000004">
      <c r="A64" s="37" t="s">
        <v>40</v>
      </c>
      <c r="B64" s="37"/>
      <c r="C64" s="15"/>
      <c r="D64" s="13" t="s">
        <v>45</v>
      </c>
      <c r="E64" s="26"/>
      <c r="F64" s="27"/>
      <c r="G64" s="27"/>
      <c r="H64" s="27"/>
      <c r="I64" s="27"/>
      <c r="J64" s="28"/>
      <c r="K64" s="16"/>
      <c r="L64" s="13" t="s">
        <v>2</v>
      </c>
      <c r="N64" s="17">
        <f t="shared" ref="N64:N69" si="7">SUM(K64)</f>
        <v>0</v>
      </c>
    </row>
    <row r="65" spans="1:14" ht="13" customHeight="1" x14ac:dyDescent="0.55000000000000004">
      <c r="A65" s="37" t="s">
        <v>41</v>
      </c>
      <c r="B65" s="37"/>
      <c r="C65" s="15"/>
      <c r="D65" s="13" t="s">
        <v>45</v>
      </c>
      <c r="E65" s="30"/>
      <c r="F65" s="29"/>
      <c r="G65" s="29"/>
      <c r="H65" s="29"/>
      <c r="I65" s="29"/>
      <c r="J65" s="31"/>
      <c r="K65" s="16"/>
      <c r="L65" s="13" t="s">
        <v>2</v>
      </c>
      <c r="N65" s="17">
        <f t="shared" si="7"/>
        <v>0</v>
      </c>
    </row>
    <row r="66" spans="1:14" ht="13" customHeight="1" x14ac:dyDescent="0.55000000000000004">
      <c r="A66" s="37" t="s">
        <v>42</v>
      </c>
      <c r="B66" s="37"/>
      <c r="C66" s="15"/>
      <c r="D66" s="13" t="s">
        <v>45</v>
      </c>
      <c r="E66" s="23" t="s">
        <v>26</v>
      </c>
      <c r="F66" s="11">
        <v>510000</v>
      </c>
      <c r="G66" s="24" t="s">
        <v>47</v>
      </c>
      <c r="H66" s="24" t="s">
        <v>27</v>
      </c>
      <c r="I66" s="11" t="str">
        <f t="shared" ref="I66" si="8">IF(C66="","",C66*F66)</f>
        <v/>
      </c>
      <c r="J66" s="25" t="s">
        <v>2</v>
      </c>
      <c r="K66" s="16"/>
      <c r="L66" s="13" t="s">
        <v>2</v>
      </c>
      <c r="N66" s="17">
        <f t="shared" si="7"/>
        <v>0</v>
      </c>
    </row>
    <row r="67" spans="1:14" ht="13" customHeight="1" x14ac:dyDescent="0.55000000000000004">
      <c r="A67" s="37" t="s">
        <v>43</v>
      </c>
      <c r="B67" s="37"/>
      <c r="C67" s="15"/>
      <c r="D67" s="13" t="s">
        <v>45</v>
      </c>
      <c r="E67" s="32"/>
      <c r="F67" s="22"/>
      <c r="G67" s="22"/>
      <c r="H67" s="22"/>
      <c r="I67" s="22"/>
      <c r="J67" s="33"/>
      <c r="K67" s="16"/>
      <c r="L67" s="13" t="s">
        <v>2</v>
      </c>
      <c r="N67" s="17">
        <f t="shared" si="7"/>
        <v>0</v>
      </c>
    </row>
    <row r="68" spans="1:14" ht="13" customHeight="1" x14ac:dyDescent="0.55000000000000004">
      <c r="A68" s="40" t="s">
        <v>73</v>
      </c>
      <c r="B68" s="41"/>
      <c r="C68" s="41"/>
      <c r="D68" s="41"/>
      <c r="E68" s="41"/>
      <c r="F68" s="41"/>
      <c r="G68" s="41"/>
      <c r="H68" s="41"/>
      <c r="I68" s="41"/>
      <c r="J68" s="42"/>
      <c r="K68" s="16"/>
      <c r="L68" s="18" t="s">
        <v>2</v>
      </c>
      <c r="M68" s="19"/>
      <c r="N68" s="17">
        <f t="shared" si="7"/>
        <v>0</v>
      </c>
    </row>
    <row r="69" spans="1:14" ht="13" customHeight="1" x14ac:dyDescent="0.55000000000000004">
      <c r="A69" s="40" t="s">
        <v>73</v>
      </c>
      <c r="B69" s="41"/>
      <c r="C69" s="41"/>
      <c r="D69" s="41"/>
      <c r="E69" s="41"/>
      <c r="F69" s="41"/>
      <c r="G69" s="41"/>
      <c r="H69" s="41"/>
      <c r="I69" s="41"/>
      <c r="J69" s="42"/>
      <c r="K69" s="16"/>
      <c r="L69" s="18" t="s">
        <v>2</v>
      </c>
      <c r="M69" s="19"/>
      <c r="N69" s="17">
        <f t="shared" si="7"/>
        <v>0</v>
      </c>
    </row>
    <row r="70" spans="1:14" ht="13" customHeight="1" x14ac:dyDescent="0.55000000000000004">
      <c r="A70" s="37" t="s">
        <v>33</v>
      </c>
      <c r="B70" s="37"/>
      <c r="C70" s="37"/>
      <c r="D70" s="37"/>
      <c r="E70" s="37"/>
      <c r="F70" s="37"/>
      <c r="G70" s="37"/>
      <c r="H70" s="37"/>
      <c r="I70" s="37"/>
      <c r="J70" s="37"/>
      <c r="K70" s="14" t="str">
        <f>IF(SUM(N60:N69)=0,"",SUM(N60:N69))</f>
        <v/>
      </c>
      <c r="L70" s="13" t="s">
        <v>2</v>
      </c>
      <c r="M70" s="2" t="s">
        <v>52</v>
      </c>
    </row>
    <row r="72" spans="1:14" ht="13" customHeight="1" x14ac:dyDescent="0.55000000000000004">
      <c r="A72" s="39" t="s">
        <v>48</v>
      </c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</row>
    <row r="73" spans="1:14" ht="13" customHeight="1" x14ac:dyDescent="0.55000000000000004">
      <c r="A73" s="37" t="s">
        <v>49</v>
      </c>
      <c r="B73" s="37"/>
      <c r="C73" s="37"/>
      <c r="D73" s="37"/>
      <c r="E73" s="37"/>
      <c r="F73" s="37"/>
      <c r="G73" s="37"/>
      <c r="H73" s="37"/>
      <c r="I73" s="37"/>
      <c r="J73" s="37"/>
      <c r="K73" s="16"/>
      <c r="L73" s="13" t="s">
        <v>2</v>
      </c>
      <c r="M73" s="2" t="s">
        <v>53</v>
      </c>
      <c r="N73" s="17"/>
    </row>
    <row r="75" spans="1:14" ht="13" customHeight="1" x14ac:dyDescent="0.55000000000000004">
      <c r="A75" s="46" t="s">
        <v>1</v>
      </c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</row>
    <row r="76" spans="1:14" ht="13" customHeight="1" x14ac:dyDescent="0.55000000000000004">
      <c r="A76" s="37" t="s">
        <v>49</v>
      </c>
      <c r="B76" s="37"/>
      <c r="C76" s="37"/>
      <c r="D76" s="37"/>
      <c r="E76" s="37"/>
      <c r="F76" s="37"/>
      <c r="G76" s="37"/>
      <c r="H76" s="37"/>
      <c r="I76" s="37"/>
      <c r="J76" s="37"/>
      <c r="K76" s="16"/>
      <c r="L76" s="13" t="s">
        <v>2</v>
      </c>
      <c r="M76" s="2" t="s">
        <v>54</v>
      </c>
      <c r="N76" s="17"/>
    </row>
    <row r="78" spans="1:14" ht="13" customHeight="1" x14ac:dyDescent="0.55000000000000004">
      <c r="A78" s="46" t="s">
        <v>0</v>
      </c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</row>
    <row r="79" spans="1:14" ht="13" customHeight="1" x14ac:dyDescent="0.55000000000000004">
      <c r="A79" s="37" t="s">
        <v>65</v>
      </c>
      <c r="B79" s="37"/>
      <c r="C79" s="37"/>
      <c r="D79" s="37"/>
      <c r="E79" s="37"/>
      <c r="F79" s="37"/>
      <c r="G79" s="37"/>
      <c r="H79" s="37"/>
      <c r="I79" s="37"/>
      <c r="J79" s="37"/>
      <c r="K79" s="14" t="str">
        <f>IF(AND(K31="",K56=""),"",IF(K31="",0,K31)+IF(K56="",0,K56)+IF(K70="",0,K70)+K73+K76)</f>
        <v/>
      </c>
      <c r="L79" s="13" t="s">
        <v>2</v>
      </c>
    </row>
    <row r="81" spans="1:14" ht="13" customHeight="1" x14ac:dyDescent="0.55000000000000004">
      <c r="A81" s="47" t="s">
        <v>56</v>
      </c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N81" s="1" t="s">
        <v>62</v>
      </c>
    </row>
    <row r="82" spans="1:14" ht="13" customHeight="1" x14ac:dyDescent="0.55000000000000004">
      <c r="A82" s="37" t="s">
        <v>61</v>
      </c>
      <c r="B82" s="37"/>
      <c r="C82" s="37"/>
      <c r="D82" s="37"/>
      <c r="E82" s="37"/>
      <c r="F82" s="37"/>
      <c r="G82" s="37"/>
      <c r="H82" s="37"/>
      <c r="I82" s="37"/>
      <c r="J82" s="37"/>
      <c r="K82" s="14" t="str">
        <f>IF(AND(K31="",K56=""),"",SUM(K31,K56))</f>
        <v/>
      </c>
      <c r="L82" s="13" t="s">
        <v>2</v>
      </c>
      <c r="M82" s="2" t="s">
        <v>57</v>
      </c>
      <c r="N82" s="17"/>
    </row>
    <row r="83" spans="1:14" ht="13" customHeight="1" x14ac:dyDescent="0.55000000000000004">
      <c r="A83" s="37" t="s">
        <v>63</v>
      </c>
      <c r="B83" s="37"/>
      <c r="C83" s="37"/>
      <c r="D83" s="37"/>
      <c r="E83" s="37"/>
      <c r="F83" s="37"/>
      <c r="G83" s="37"/>
      <c r="H83" s="37"/>
      <c r="I83" s="37"/>
      <c r="J83" s="37"/>
      <c r="K83" s="14" t="str">
        <f>IF(K82="","",IF(IF(K70="",0,K70)&gt;K82,K82*2,K82+IF(K70="",0,K70)))</f>
        <v/>
      </c>
      <c r="L83" s="13" t="s">
        <v>2</v>
      </c>
      <c r="M83" s="2" t="s">
        <v>58</v>
      </c>
      <c r="N83" s="17"/>
    </row>
    <row r="84" spans="1:14" ht="13" customHeight="1" x14ac:dyDescent="0.55000000000000004">
      <c r="A84" s="37" t="str">
        <f>"省エネ改修工事に係る補助金額の算定（⑦×23％（限度額"&amp;IF(N84=0,"　　　　",TEXT(N84,"#,###"))&amp;"円））"</f>
        <v>省エネ改修工事に係る補助金額の算定（⑦×23％（限度額　　　　円））</v>
      </c>
      <c r="B84" s="37"/>
      <c r="C84" s="37"/>
      <c r="D84" s="37"/>
      <c r="E84" s="37"/>
      <c r="F84" s="37"/>
      <c r="G84" s="37"/>
      <c r="H84" s="37"/>
      <c r="I84" s="37"/>
      <c r="J84" s="37"/>
      <c r="K84" s="14" t="str">
        <f>IF(K83="","",IF(K83*0.23&gt;N84,N84,K83*0.23))</f>
        <v/>
      </c>
      <c r="L84" s="13" t="s">
        <v>2</v>
      </c>
      <c r="M84" s="2" t="s">
        <v>59</v>
      </c>
      <c r="N84" s="17">
        <f>IF(K31="",IF(K56="",0,1025000),755000)</f>
        <v>0</v>
      </c>
    </row>
    <row r="85" spans="1:14" ht="13" customHeight="1" x14ac:dyDescent="0.55000000000000004">
      <c r="A85" s="40" t="s">
        <v>64</v>
      </c>
      <c r="B85" s="41"/>
      <c r="C85" s="41"/>
      <c r="D85" s="41"/>
      <c r="E85" s="41"/>
      <c r="F85" s="41"/>
      <c r="G85" s="41"/>
      <c r="H85" s="41"/>
      <c r="I85" s="41"/>
      <c r="J85" s="42"/>
      <c r="K85" s="14" t="str">
        <f>IF(K84="","",K73/3+K76/3)</f>
        <v/>
      </c>
      <c r="L85" s="13" t="s">
        <v>2</v>
      </c>
      <c r="M85" s="2" t="s">
        <v>60</v>
      </c>
      <c r="N85" s="17"/>
    </row>
    <row r="86" spans="1:14" ht="13" customHeight="1" x14ac:dyDescent="0.55000000000000004">
      <c r="A86" s="37" t="s">
        <v>74</v>
      </c>
      <c r="B86" s="37"/>
      <c r="C86" s="37"/>
      <c r="D86" s="37"/>
      <c r="E86" s="37"/>
      <c r="F86" s="37"/>
      <c r="G86" s="37"/>
      <c r="H86" s="37"/>
      <c r="I86" s="37"/>
      <c r="J86" s="37"/>
      <c r="K86" s="14" t="str">
        <f>IF(K84="","",ROUNDDOWN(IF(K84+K85&gt;N86,N86,K84+K85),-3))</f>
        <v/>
      </c>
      <c r="L86" s="13" t="s">
        <v>2</v>
      </c>
      <c r="N86" s="17">
        <v>1200000</v>
      </c>
    </row>
    <row r="87" spans="1:14" ht="13" customHeight="1" x14ac:dyDescent="0.55000000000000004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</row>
    <row r="88" spans="1:14" ht="13" customHeight="1" x14ac:dyDescent="0.55000000000000004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</row>
    <row r="92" spans="1:14" ht="13" customHeight="1" x14ac:dyDescent="0.55000000000000004">
      <c r="A92" s="3"/>
      <c r="B92" s="3"/>
      <c r="C92" s="3"/>
      <c r="D92" s="3"/>
      <c r="E92" s="3"/>
      <c r="G92" s="4"/>
      <c r="H92" s="4"/>
      <c r="I92" s="4"/>
      <c r="J92" s="4"/>
      <c r="K92" s="4"/>
    </row>
    <row r="95" spans="1:14" ht="13" customHeight="1" x14ac:dyDescent="0.55000000000000004">
      <c r="A95" s="3"/>
      <c r="B95" s="3"/>
      <c r="C95" s="3"/>
      <c r="D95" s="3"/>
      <c r="E95" s="3"/>
      <c r="G95" s="4"/>
      <c r="H95" s="4"/>
      <c r="I95" s="4"/>
      <c r="J95" s="4"/>
      <c r="K95" s="4"/>
    </row>
    <row r="99" spans="11:11" ht="13" customHeight="1" x14ac:dyDescent="0.55000000000000004">
      <c r="K99" s="6"/>
    </row>
    <row r="100" spans="11:11" ht="13" customHeight="1" x14ac:dyDescent="0.55000000000000004">
      <c r="K100" s="6"/>
    </row>
    <row r="104" spans="11:11" ht="13" customHeight="1" x14ac:dyDescent="0.55000000000000004">
      <c r="K104" s="6"/>
    </row>
    <row r="105" spans="11:11" ht="13" customHeight="1" x14ac:dyDescent="0.55000000000000004">
      <c r="K105" s="6"/>
    </row>
    <row r="106" spans="11:11" ht="13" customHeight="1" x14ac:dyDescent="0.55000000000000004">
      <c r="K106" s="6"/>
    </row>
    <row r="107" spans="11:11" ht="13" customHeight="1" x14ac:dyDescent="0.55000000000000004">
      <c r="K107" s="6"/>
    </row>
    <row r="108" spans="11:11" ht="13" customHeight="1" x14ac:dyDescent="0.55000000000000004">
      <c r="K108" s="6"/>
    </row>
    <row r="109" spans="11:11" ht="13" customHeight="1" x14ac:dyDescent="0.55000000000000004">
      <c r="K109" s="6"/>
    </row>
    <row r="110" spans="11:11" ht="13" customHeight="1" x14ac:dyDescent="0.55000000000000004">
      <c r="K110" s="6"/>
    </row>
    <row r="111" spans="11:11" ht="13" customHeight="1" x14ac:dyDescent="0.55000000000000004">
      <c r="K111" s="6"/>
    </row>
    <row r="112" spans="11:11" ht="13" customHeight="1" x14ac:dyDescent="0.55000000000000004">
      <c r="K112" s="6"/>
    </row>
    <row r="113" spans="2:11" ht="13" customHeight="1" x14ac:dyDescent="0.55000000000000004">
      <c r="K113" s="6"/>
    </row>
    <row r="114" spans="2:11" ht="13" customHeight="1" x14ac:dyDescent="0.55000000000000004">
      <c r="K114" s="6"/>
    </row>
    <row r="115" spans="2:11" ht="13" customHeight="1" x14ac:dyDescent="0.55000000000000004">
      <c r="B115" s="3"/>
      <c r="C115" s="3"/>
      <c r="D115" s="3"/>
      <c r="E115" s="3"/>
      <c r="G115" s="4"/>
      <c r="H115" s="4"/>
      <c r="I115" s="4"/>
      <c r="J115" s="4"/>
      <c r="K115" s="4"/>
    </row>
    <row r="119" spans="2:11" ht="13" customHeight="1" x14ac:dyDescent="0.55000000000000004">
      <c r="B119" s="5"/>
      <c r="C119" s="5"/>
      <c r="D119" s="5"/>
      <c r="E119" s="5"/>
      <c r="F119" s="5"/>
      <c r="G119" s="5"/>
      <c r="H119" s="5"/>
      <c r="K119" s="6"/>
    </row>
    <row r="120" spans="2:11" ht="13" customHeight="1" x14ac:dyDescent="0.55000000000000004">
      <c r="B120" s="5"/>
      <c r="C120" s="5"/>
      <c r="D120" s="5"/>
      <c r="E120" s="5"/>
      <c r="F120" s="5"/>
      <c r="G120" s="5"/>
      <c r="H120" s="5"/>
      <c r="K120" s="6"/>
    </row>
    <row r="121" spans="2:11" ht="13" customHeight="1" x14ac:dyDescent="0.55000000000000004">
      <c r="K121" s="6"/>
    </row>
    <row r="122" spans="2:11" ht="13" customHeight="1" x14ac:dyDescent="0.55000000000000004">
      <c r="K122" s="6"/>
    </row>
    <row r="131" spans="1:13" ht="13" customHeight="1" x14ac:dyDescent="0.55000000000000004">
      <c r="A131" s="3"/>
      <c r="B131" s="3"/>
      <c r="C131" s="3"/>
      <c r="D131" s="3"/>
      <c r="E131" s="3"/>
      <c r="G131" s="4"/>
      <c r="H131" s="4"/>
      <c r="I131" s="4"/>
      <c r="J131" s="4"/>
      <c r="K131" s="4"/>
    </row>
    <row r="135" spans="1:13" ht="13" customHeight="1" x14ac:dyDescent="0.55000000000000004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</row>
  </sheetData>
  <mergeCells count="61">
    <mergeCell ref="A4:J4"/>
    <mergeCell ref="K4:L4"/>
    <mergeCell ref="A83:J83"/>
    <mergeCell ref="A70:J70"/>
    <mergeCell ref="A73:J73"/>
    <mergeCell ref="A75:L75"/>
    <mergeCell ref="A72:L72"/>
    <mergeCell ref="A76:J76"/>
    <mergeCell ref="A54:J54"/>
    <mergeCell ref="A55:J55"/>
    <mergeCell ref="A31:J31"/>
    <mergeCell ref="A56:J56"/>
    <mergeCell ref="A58:L58"/>
    <mergeCell ref="A62:B62"/>
    <mergeCell ref="A60:B60"/>
    <mergeCell ref="A61:B61"/>
    <mergeCell ref="A84:J84"/>
    <mergeCell ref="A86:J86"/>
    <mergeCell ref="A85:J85"/>
    <mergeCell ref="A78:L78"/>
    <mergeCell ref="A79:J79"/>
    <mergeCell ref="A81:L81"/>
    <mergeCell ref="A82:J82"/>
    <mergeCell ref="A68:J68"/>
    <mergeCell ref="A69:J69"/>
    <mergeCell ref="A67:B67"/>
    <mergeCell ref="A66:B66"/>
    <mergeCell ref="A65:B65"/>
    <mergeCell ref="A64:B64"/>
    <mergeCell ref="A63:B63"/>
    <mergeCell ref="A27:A28"/>
    <mergeCell ref="A6:J6"/>
    <mergeCell ref="K59:L59"/>
    <mergeCell ref="A13:A15"/>
    <mergeCell ref="A16:A18"/>
    <mergeCell ref="A19:A22"/>
    <mergeCell ref="A38:A40"/>
    <mergeCell ref="A41:A43"/>
    <mergeCell ref="A59:B59"/>
    <mergeCell ref="C59:D59"/>
    <mergeCell ref="E59:J59"/>
    <mergeCell ref="K34:L34"/>
    <mergeCell ref="A35:A37"/>
    <mergeCell ref="A44:A47"/>
    <mergeCell ref="A48:A49"/>
    <mergeCell ref="A1:L1"/>
    <mergeCell ref="A2:L2"/>
    <mergeCell ref="A50:A51"/>
    <mergeCell ref="A52:A53"/>
    <mergeCell ref="C34:D34"/>
    <mergeCell ref="E34:J34"/>
    <mergeCell ref="A33:L33"/>
    <mergeCell ref="A23:A24"/>
    <mergeCell ref="A25:A26"/>
    <mergeCell ref="A8:L8"/>
    <mergeCell ref="A30:J30"/>
    <mergeCell ref="A29:J29"/>
    <mergeCell ref="E9:J9"/>
    <mergeCell ref="K9:L9"/>
    <mergeCell ref="C9:D9"/>
    <mergeCell ref="A10:A12"/>
  </mergeCells>
  <phoneticPr fontId="2"/>
  <dataValidations count="1">
    <dataValidation type="list" allowBlank="1" showInputMessage="1" showErrorMessage="1" sqref="K104:K114 K99:K100 K119 K121:K122" xr:uid="{A9F80F3D-E5C0-4DCD-8601-A23EEF504067}">
      <formula1>"□,☑"</formula1>
    </dataValidation>
  </dataValidations>
  <printOptions horizontalCentered="1"/>
  <pageMargins left="0.78740157480314965" right="0.78740157480314965" top="0.59055118110236227" bottom="0.59055118110236227" header="0" footer="0"/>
  <pageSetup paperSize="9" fitToHeight="2" orientation="portrait" r:id="rId1"/>
  <rowBreaks count="2" manualBreakCount="2">
    <brk id="51" max="16383" man="1"/>
    <brk id="8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補助金精算額計算表</vt:lpstr>
      <vt:lpstr>補助金精算額計算表!Print_Area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栄一</dc:creator>
  <cp:lastModifiedBy>松本　栄一</cp:lastModifiedBy>
  <cp:lastPrinted>2024-06-24T01:00:39Z</cp:lastPrinted>
  <dcterms:created xsi:type="dcterms:W3CDTF">2024-06-24T00:45:55Z</dcterms:created>
  <dcterms:modified xsi:type="dcterms:W3CDTF">2024-06-24T01:00:46Z</dcterms:modified>
</cp:coreProperties>
</file>