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hisWorkbook" defaultThemeVersion="124226"/>
  <xr:revisionPtr revIDLastSave="0" documentId="13_ncr:1_{81B62D84-D9BE-4859-93ED-CD154A3D7530}" xr6:coauthVersionLast="36" xr6:coauthVersionMax="36" xr10:uidLastSave="{00000000-0000-0000-0000-000000000000}"/>
  <bookViews>
    <workbookView xWindow="0" yWindow="450" windowWidth="18105" windowHeight="11760" tabRatio="889" xr2:uid="{00000000-000D-0000-FFFF-FFFF00000000}"/>
  </bookViews>
  <sheets>
    <sheet name="病床機能再編計画" sheetId="107" r:id="rId1"/>
    <sheet name="計画書記載例" sheetId="105" r:id="rId2"/>
  </sheets>
  <definedNames>
    <definedName name="_xlnm.Print_Area" localSheetId="1">計画書記載例!$A$1:$I$72</definedName>
    <definedName name="_xlnm.Print_Area" localSheetId="0">病床機能再編計画!$A$1:$I$72</definedName>
    <definedName name="_xlnm.Print_Area">#REF!</definedName>
  </definedNames>
  <calcPr calcId="191029"/>
</workbook>
</file>

<file path=xl/calcChain.xml><?xml version="1.0" encoding="utf-8"?>
<calcChain xmlns="http://schemas.openxmlformats.org/spreadsheetml/2006/main">
  <c r="C68" i="107" l="1"/>
  <c r="F52" i="107"/>
  <c r="F51" i="107"/>
  <c r="C61" i="107" s="1"/>
  <c r="E61" i="107" s="1"/>
  <c r="H47" i="107"/>
  <c r="I47" i="107" s="1"/>
  <c r="Q46" i="107"/>
  <c r="P46" i="107"/>
  <c r="O46" i="107"/>
  <c r="N46" i="107"/>
  <c r="M46" i="107"/>
  <c r="H46" i="107"/>
  <c r="I46" i="107" s="1"/>
  <c r="H42" i="107"/>
  <c r="G42" i="107"/>
  <c r="P30" i="107"/>
  <c r="O30" i="107"/>
  <c r="N30" i="107"/>
  <c r="M30" i="107"/>
  <c r="G30" i="107"/>
  <c r="P29" i="107"/>
  <c r="O29" i="107"/>
  <c r="N29" i="107"/>
  <c r="M29" i="107"/>
  <c r="G29" i="107"/>
  <c r="O72" i="107" s="1"/>
  <c r="I25" i="107"/>
  <c r="N67" i="107" s="1"/>
  <c r="H25" i="107"/>
  <c r="R46" i="107" s="1"/>
  <c r="H17" i="107"/>
  <c r="I17" i="107" s="1"/>
  <c r="H16" i="107"/>
  <c r="I16" i="107" s="1"/>
  <c r="O51" i="107" l="1"/>
  <c r="C65" i="107" s="1"/>
  <c r="N51" i="107"/>
  <c r="C62" i="107"/>
  <c r="E62" i="107" s="1"/>
  <c r="L72" i="107"/>
  <c r="Q72" i="107" s="1"/>
  <c r="L67" i="107"/>
  <c r="O67" i="107" s="1"/>
  <c r="C70" i="107" s="1"/>
  <c r="K18" i="107"/>
  <c r="S46" i="107"/>
  <c r="N72" i="107" s="1"/>
  <c r="P72" i="107" s="1"/>
  <c r="N36" i="107"/>
  <c r="C68" i="105"/>
  <c r="F52" i="105"/>
  <c r="F51" i="105"/>
  <c r="C61" i="105" s="1"/>
  <c r="E61" i="105" s="1"/>
  <c r="H47" i="105"/>
  <c r="I47" i="105" s="1"/>
  <c r="C62" i="105" s="1"/>
  <c r="E62" i="105" s="1"/>
  <c r="Q46" i="105"/>
  <c r="P46" i="105"/>
  <c r="O46" i="105"/>
  <c r="N46" i="105"/>
  <c r="M46" i="105"/>
  <c r="H46" i="105"/>
  <c r="I46" i="105" s="1"/>
  <c r="H42" i="105"/>
  <c r="G42" i="105"/>
  <c r="P30" i="105"/>
  <c r="O30" i="105"/>
  <c r="N30" i="105"/>
  <c r="M30" i="105"/>
  <c r="G30" i="105"/>
  <c r="P29" i="105"/>
  <c r="O29" i="105"/>
  <c r="N29" i="105"/>
  <c r="M29" i="105"/>
  <c r="G29" i="105"/>
  <c r="O72" i="105" s="1"/>
  <c r="H25" i="105"/>
  <c r="R46" i="105" s="1"/>
  <c r="H17" i="105"/>
  <c r="I17" i="105" s="1"/>
  <c r="H16" i="105"/>
  <c r="I16" i="105" s="1"/>
  <c r="L72" i="105" s="1"/>
  <c r="I25" i="105" l="1"/>
  <c r="N67" i="105" s="1"/>
  <c r="G18" i="107"/>
  <c r="C18" i="107"/>
  <c r="F18" i="107"/>
  <c r="B18" i="107"/>
  <c r="E18" i="107"/>
  <c r="D18" i="107"/>
  <c r="O51" i="105"/>
  <c r="C65" i="105" s="1"/>
  <c r="N51" i="105"/>
  <c r="Q72" i="105"/>
  <c r="N36" i="105"/>
  <c r="S46" i="105"/>
  <c r="N72" i="105" s="1"/>
  <c r="P72" i="105" s="1"/>
  <c r="K18" i="105"/>
  <c r="L67" i="105"/>
  <c r="O67" i="105" l="1"/>
  <c r="C70" i="105" s="1"/>
  <c r="F39" i="107"/>
  <c r="P23" i="107"/>
  <c r="D39" i="107"/>
  <c r="N23" i="107"/>
  <c r="M23" i="107"/>
  <c r="C39" i="107"/>
  <c r="H18" i="107"/>
  <c r="S36" i="107"/>
  <c r="E39" i="107"/>
  <c r="O23" i="107"/>
  <c r="C35" i="107"/>
  <c r="E35" i="107" s="1"/>
  <c r="F42" i="107" s="1"/>
  <c r="Q23" i="107"/>
  <c r="G39" i="107"/>
  <c r="F18" i="105"/>
  <c r="B18" i="105"/>
  <c r="D18" i="105"/>
  <c r="G18" i="105"/>
  <c r="E18" i="105"/>
  <c r="C18" i="105"/>
  <c r="N24" i="107" l="1"/>
  <c r="N25" i="107"/>
  <c r="O25" i="107"/>
  <c r="O24" i="107"/>
  <c r="I39" i="107"/>
  <c r="E42" i="107" s="1"/>
  <c r="I42" i="107" s="1"/>
  <c r="H39" i="107"/>
  <c r="P24" i="107"/>
  <c r="P25" i="107"/>
  <c r="Q18" i="107"/>
  <c r="I18" i="107"/>
  <c r="R23" i="107"/>
  <c r="M24" i="107"/>
  <c r="M25" i="107"/>
  <c r="E39" i="105"/>
  <c r="C35" i="105"/>
  <c r="E35" i="105" s="1"/>
  <c r="F42" i="105" s="1"/>
  <c r="O23" i="105"/>
  <c r="S36" i="105"/>
  <c r="P23" i="105"/>
  <c r="F39" i="105"/>
  <c r="N23" i="105"/>
  <c r="D39" i="105"/>
  <c r="C39" i="105"/>
  <c r="H18" i="105"/>
  <c r="M23" i="105"/>
  <c r="G39" i="105"/>
  <c r="Q23" i="105"/>
  <c r="M36" i="107" l="1"/>
  <c r="O36" i="107" s="1"/>
  <c r="R36" i="107" s="1"/>
  <c r="P36" i="107" s="1"/>
  <c r="P18" i="107"/>
  <c r="D65" i="107"/>
  <c r="E65" i="107" s="1"/>
  <c r="O18" i="107"/>
  <c r="N18" i="107" s="1"/>
  <c r="S23" i="107"/>
  <c r="N25" i="105"/>
  <c r="N24" i="105"/>
  <c r="I39" i="105"/>
  <c r="E42" i="105" s="1"/>
  <c r="I42" i="105" s="1"/>
  <c r="H39" i="105"/>
  <c r="P25" i="105"/>
  <c r="P24" i="105"/>
  <c r="M24" i="105"/>
  <c r="M25" i="105"/>
  <c r="O24" i="105"/>
  <c r="O25" i="105"/>
  <c r="Q18" i="105"/>
  <c r="R23" i="105"/>
  <c r="I18" i="105"/>
  <c r="C72" i="107" l="1"/>
  <c r="D68" i="107"/>
  <c r="E68" i="107" s="1"/>
  <c r="S24" i="107"/>
  <c r="S25" i="107"/>
  <c r="M36" i="105"/>
  <c r="O36" i="105" s="1"/>
  <c r="R36" i="105" s="1"/>
  <c r="P36" i="105" s="1"/>
  <c r="O18" i="105"/>
  <c r="P18" i="105"/>
  <c r="D65" i="105"/>
  <c r="E65" i="105" s="1"/>
  <c r="S23" i="105"/>
  <c r="N18" i="105" l="1"/>
  <c r="S24" i="105"/>
  <c r="S25" i="105"/>
  <c r="C72" i="105"/>
  <c r="D68" i="105"/>
  <c r="E68"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4" authorId="0" shapeId="0" xr:uid="{E4AE3D6C-9C1D-492C-BF3F-A1B2C6E203D6}">
      <text>
        <r>
          <rPr>
            <b/>
            <sz val="9"/>
            <color indexed="81"/>
            <rFont val="MS P ゴシック"/>
            <family val="3"/>
            <charset val="128"/>
          </rPr>
          <t>他院への移転分と介護への転換分を除いた３区分の減少数</t>
        </r>
      </text>
    </comment>
    <comment ref="S34" authorId="0" shapeId="0" xr:uid="{606777BC-3FD9-457B-B319-A03642D70E5C}">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4" authorId="0" shapeId="0" xr:uid="{FAE5C4E9-8CDF-406C-92D9-1E1B9B937EE4}">
      <text>
        <r>
          <rPr>
            <b/>
            <sz val="9"/>
            <color indexed="81"/>
            <rFont val="MS P ゴシック"/>
            <family val="3"/>
            <charset val="128"/>
          </rPr>
          <t>他院への移転分と介護への転換分を除いた３区分の減少数</t>
        </r>
      </text>
    </comment>
    <comment ref="S34" authorId="0" shapeId="0" xr:uid="{819BACDC-2AD7-4666-BD50-53ABF3FCCDC1}">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<sst xmlns="http://schemas.openxmlformats.org/spreadsheetml/2006/main" count="341" uniqueCount="123">
  <si>
    <t>住所・所在地</t>
    <rPh sb="0" eb="2">
      <t>ジュウショ</t>
    </rPh>
    <rPh sb="3" eb="6">
      <t>ショザイチ</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</si>
  <si>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</si>
  <si>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</si>
  <si>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</si>
  <si>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</si>
  <si>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</si>
  <si>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</si>
  <si>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</si>
  <si>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</si>
  <si>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</si>
  <si>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</si>
  <si>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</si>
  <si>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</si>
  <si>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</si>
  <si>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</si>
  <si>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</si>
  <si>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</si>
  <si>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</si>
  <si>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</si>
  <si>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</si>
  <si>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</si>
  <si>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</si>
  <si>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</si>
  <si>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</si>
  <si>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</si>
  <si>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</si>
  <si>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</si>
  <si>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</si>
  <si>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</si>
  <si>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</si>
  <si>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</si>
  <si>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</si>
  <si>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</si>
  <si>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</si>
  <si>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</si>
  <si>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</si>
  <si>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</si>
  <si>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</si>
  <si>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</si>
  <si>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</si>
  <si>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</si>
  <si>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</si>
  <si>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</si>
  <si>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</si>
  <si>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</si>
  <si>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</si>
  <si>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</si>
  <si>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</si>
  <si>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</si>
  <si>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</si>
  <si>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</si>
  <si>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</si>
  <si>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</si>
  <si>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</si>
  <si>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</si>
  <si>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</si>
  <si>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</si>
  <si>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</si>
  <si>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</si>
  <si>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</si>
  <si>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</si>
  <si>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</si>
  <si>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</si>
  <si>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</si>
  <si>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</si>
  <si>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</si>
  <si>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</si>
  <si>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</si>
  <si>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</si>
  <si>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</si>
  <si>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</si>
  <si>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</si>
  <si>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</si>
  <si>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</si>
  <si>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</si>
  <si>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</si>
  <si>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</si>
  <si>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</si>
  <si>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</si>
  <si>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</si>
  <si>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</si>
  <si>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</si>
  <si>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</si>
  <si>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</si>
  <si>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</si>
  <si>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</si>
  <si>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</si>
  <si>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</si>
  <si>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</si>
  <si>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</si>
  <si>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</si>
  <si>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</si>
  <si>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</si>
  <si>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</si>
  <si>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</si>
  <si>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</si>
  <si>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</si>
  <si>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</si>
  <si>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</si>
  <si>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</si>
  <si>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</si>
  <si>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</si>
  <si>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</si>
  <si>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</si>
  <si>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</si>
  <si>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</si>
  <si>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医療機関名</t>
    <rPh sb="0" eb="2">
      <t>イリョウ</t>
    </rPh>
    <rPh sb="2" eb="5">
      <t>キカンメイ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</si>
  <si>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</si>
  <si>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</si>
  <si>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r>
      <t>①　平成30年度病床機能報告</t>
    </r>
    <r>
      <rPr>
        <sz val="9"/>
        <color theme="1"/>
        <rFont val="メイリオ"/>
        <family val="3"/>
        <charset val="128"/>
      </rPr>
      <t>（※６）</t>
    </r>
    <rPh sb="2" eb="4">
      <t>ヘイセイ</t>
    </rPh>
    <rPh sb="6" eb="8">
      <t>ネンド</t>
    </rPh>
    <rPh sb="8" eb="10">
      <t>ビョウショウ</t>
    </rPh>
    <rPh sb="10" eb="12">
      <t>キノウ</t>
    </rPh>
    <rPh sb="12" eb="14">
      <t>ホウコク</t>
    </rPh>
    <phoneticPr fontId="1"/>
  </si>
  <si>
    <t>１ 地域医療構想に即した病床機能再編計画</t>
    <rPh sb="2" eb="4">
      <t>チイキ</t>
    </rPh>
    <rPh sb="4" eb="6">
      <t>イリョウ</t>
    </rPh>
    <rPh sb="6" eb="8">
      <t>コウソウ</t>
    </rPh>
    <rPh sb="9" eb="10">
      <t>ソク</t>
    </rPh>
    <rPh sb="12" eb="14">
      <t>ビョウショウ</t>
    </rPh>
    <rPh sb="14" eb="16">
      <t>キノウ</t>
    </rPh>
    <rPh sb="16" eb="18">
      <t>サイヘン</t>
    </rPh>
    <rPh sb="18" eb="20">
      <t>ケイカク</t>
    </rPh>
    <phoneticPr fontId="1"/>
  </si>
  <si>
    <t>２病床機能再編の目的及び地域医療構想の実現との関係</t>
    <rPh sb="1" eb="2">
      <t>ヤマイ</t>
    </rPh>
    <rPh sb="3" eb="5">
      <t>キノウ</t>
    </rPh>
    <rPh sb="5" eb="7">
      <t>サイヘン</t>
    </rPh>
    <rPh sb="7" eb="9">
      <t>モクテキ</t>
    </rPh>
    <rPh sb="9" eb="10">
      <t>オヨ</t>
    </rPh>
    <rPh sb="11" eb="13">
      <t>チイキ</t>
    </rPh>
    <rPh sb="13" eb="15">
      <t>イリョウ</t>
    </rPh>
    <rPh sb="15" eb="17">
      <t>コウソウ</t>
    </rPh>
    <rPh sb="19" eb="21">
      <t>ジツゲン</t>
    </rPh>
    <rPh sb="22" eb="24">
      <t>カンケイ</t>
    </rPh>
    <phoneticPr fontId="1"/>
  </si>
  <si>
    <t>４病床機能再編後の活用方策</t>
    <rPh sb="1" eb="3">
      <t>ビョウショウ</t>
    </rPh>
    <rPh sb="3" eb="5">
      <t>キノウ</t>
    </rPh>
    <rPh sb="5" eb="7">
      <t>サイヘン</t>
    </rPh>
    <rPh sb="7" eb="8">
      <t>ゴ</t>
    </rPh>
    <rPh sb="9" eb="11">
      <t>カツヨウ</t>
    </rPh>
    <rPh sb="11" eb="13">
      <t>ホウサク</t>
    </rPh>
    <phoneticPr fontId="1"/>
  </si>
  <si>
    <t>３病床機能再編により地域医療の機能に支障をきたさない理由（定量的・定性的に）</t>
    <rPh sb="3" eb="5">
      <t>キノウ</t>
    </rPh>
    <rPh sb="18" eb="20">
      <t>シショウ</t>
    </rPh>
    <rPh sb="26" eb="28">
      <t>リユウ</t>
    </rPh>
    <phoneticPr fontId="1"/>
  </si>
  <si>
    <t>地域医療構想において、○○圏域では、○○病床、○○病床が過剰となっており、今後訪れる高齢化に備えると、医療資源の適正化を図る必要がある。今回、過剰となる急性期病床を減少させることで、圏域における医療資源の適正化の実現を図る。</t>
    <rPh sb="0" eb="2">
      <t>チイキ</t>
    </rPh>
    <rPh sb="2" eb="4">
      <t>イリョウ</t>
    </rPh>
    <rPh sb="4" eb="6">
      <t>コウソウ</t>
    </rPh>
    <rPh sb="13" eb="15">
      <t>ケンイキ</t>
    </rPh>
    <rPh sb="20" eb="22">
      <t>ビョウショウ</t>
    </rPh>
    <rPh sb="25" eb="27">
      <t>ビョウショウ</t>
    </rPh>
    <rPh sb="28" eb="30">
      <t>カジョウ</t>
    </rPh>
    <rPh sb="37" eb="39">
      <t>コンゴ</t>
    </rPh>
    <rPh sb="39" eb="40">
      <t>オトヅ</t>
    </rPh>
    <rPh sb="42" eb="45">
      <t>コウレイカ</t>
    </rPh>
    <rPh sb="46" eb="47">
      <t>ソナ</t>
    </rPh>
    <rPh sb="51" eb="53">
      <t>イリョウ</t>
    </rPh>
    <rPh sb="53" eb="55">
      <t>シゲン</t>
    </rPh>
    <rPh sb="56" eb="59">
      <t>テキセイカ</t>
    </rPh>
    <rPh sb="60" eb="61">
      <t>ハカ</t>
    </rPh>
    <rPh sb="62" eb="64">
      <t>ヒツヨウ</t>
    </rPh>
    <rPh sb="68" eb="70">
      <t>コンカイ</t>
    </rPh>
    <rPh sb="71" eb="73">
      <t>カジョウ</t>
    </rPh>
    <rPh sb="76" eb="79">
      <t>キュウセイキ</t>
    </rPh>
    <rPh sb="79" eb="81">
      <t>ビョウショウ</t>
    </rPh>
    <rPh sb="82" eb="84">
      <t>ゲンショウ</t>
    </rPh>
    <rPh sb="91" eb="93">
      <t>ケンイキ</t>
    </rPh>
    <rPh sb="97" eb="99">
      <t>イリョウ</t>
    </rPh>
    <rPh sb="99" eb="101">
      <t>シゲン</t>
    </rPh>
    <rPh sb="102" eb="105">
      <t>テキセイカ</t>
    </rPh>
    <rPh sb="106" eb="108">
      <t>ジツゲン</t>
    </rPh>
    <rPh sb="109" eb="110">
      <t>ハカ</t>
    </rPh>
    <phoneticPr fontId="1"/>
  </si>
  <si>
    <t>○○圏域においては、急性期病床を有する病院が○○病院あり、その多くの医療機関が令和元年度病床機能報告の病床稼働率が○○％を切っている。当院においても、急性期病床の病床稼働率は○○％であり、入院病床に余裕があるため、今回の減少によって地域医療の機能には支障をきたさないものと考える。また、当院では在宅医療の受け皿として、これまで急性期病床に割いていた人員や医療機器を慢性期病床及び回復期病床で活用することとする。</t>
    <rPh sb="2" eb="4">
      <t>ケンイキ</t>
    </rPh>
    <rPh sb="10" eb="13">
      <t>キュウセイキ</t>
    </rPh>
    <rPh sb="13" eb="15">
      <t>ビョウショウ</t>
    </rPh>
    <rPh sb="16" eb="17">
      <t>ユウ</t>
    </rPh>
    <rPh sb="19" eb="21">
      <t>ビョウイン</t>
    </rPh>
    <rPh sb="24" eb="26">
      <t>ビョウイン</t>
    </rPh>
    <rPh sb="31" eb="32">
      <t>オオ</t>
    </rPh>
    <rPh sb="34" eb="36">
      <t>イリョウ</t>
    </rPh>
    <rPh sb="36" eb="38">
      <t>キカン</t>
    </rPh>
    <rPh sb="39" eb="41">
      <t>レイワ</t>
    </rPh>
    <rPh sb="41" eb="44">
      <t>ガンネンド</t>
    </rPh>
    <rPh sb="44" eb="46">
      <t>ビョウショウ</t>
    </rPh>
    <rPh sb="46" eb="48">
      <t>キノウ</t>
    </rPh>
    <rPh sb="48" eb="50">
      <t>ホウコク</t>
    </rPh>
    <rPh sb="51" eb="53">
      <t>ビョウショウ</t>
    </rPh>
    <rPh sb="53" eb="56">
      <t>カドウリツ</t>
    </rPh>
    <rPh sb="61" eb="62">
      <t>キ</t>
    </rPh>
    <rPh sb="67" eb="69">
      <t>トウイン</t>
    </rPh>
    <rPh sb="75" eb="78">
      <t>キュウセイキ</t>
    </rPh>
    <rPh sb="78" eb="80">
      <t>ビョウショウ</t>
    </rPh>
    <rPh sb="81" eb="83">
      <t>ビョウショウ</t>
    </rPh>
    <rPh sb="83" eb="85">
      <t>カドウ</t>
    </rPh>
    <rPh sb="85" eb="86">
      <t>リツ</t>
    </rPh>
    <rPh sb="94" eb="96">
      <t>ニュウイン</t>
    </rPh>
    <rPh sb="96" eb="98">
      <t>ビョウショウ</t>
    </rPh>
    <rPh sb="99" eb="101">
      <t>ヨユウ</t>
    </rPh>
    <rPh sb="107" eb="109">
      <t>コンカイ</t>
    </rPh>
    <rPh sb="110" eb="112">
      <t>ゲンショウ</t>
    </rPh>
    <rPh sb="116" eb="118">
      <t>チイキ</t>
    </rPh>
    <rPh sb="118" eb="120">
      <t>イリョウ</t>
    </rPh>
    <rPh sb="121" eb="123">
      <t>キノウ</t>
    </rPh>
    <rPh sb="125" eb="127">
      <t>シショウ</t>
    </rPh>
    <rPh sb="136" eb="137">
      <t>カンガ</t>
    </rPh>
    <rPh sb="143" eb="145">
      <t>トウイン</t>
    </rPh>
    <rPh sb="147" eb="149">
      <t>ザイタク</t>
    </rPh>
    <rPh sb="149" eb="151">
      <t>イリョウ</t>
    </rPh>
    <rPh sb="152" eb="153">
      <t>ウ</t>
    </rPh>
    <rPh sb="154" eb="155">
      <t>ザラ</t>
    </rPh>
    <rPh sb="163" eb="166">
      <t>キュウセイキ</t>
    </rPh>
    <rPh sb="166" eb="168">
      <t>ビョウショウ</t>
    </rPh>
    <rPh sb="169" eb="170">
      <t>サ</t>
    </rPh>
    <rPh sb="174" eb="176">
      <t>ジンイン</t>
    </rPh>
    <rPh sb="177" eb="179">
      <t>イリョウ</t>
    </rPh>
    <rPh sb="179" eb="181">
      <t>キキ</t>
    </rPh>
    <rPh sb="182" eb="185">
      <t>マンセイキ</t>
    </rPh>
    <rPh sb="185" eb="187">
      <t>ビョウショウ</t>
    </rPh>
    <rPh sb="187" eb="188">
      <t>オヨ</t>
    </rPh>
    <rPh sb="189" eb="192">
      <t>カイフクキ</t>
    </rPh>
    <rPh sb="192" eb="194">
      <t>ビョウショウ</t>
    </rPh>
    <rPh sb="195" eb="197">
      <t>カツヨウ</t>
    </rPh>
    <phoneticPr fontId="1"/>
  </si>
  <si>
    <t>R3年度：急性期病床10床減少（１階病棟部分）
R4年度：急性期病床15床減少（２階病棟部分）</t>
    <rPh sb="2" eb="4">
      <t>ネンド</t>
    </rPh>
    <rPh sb="5" eb="8">
      <t>キュウセイキ</t>
    </rPh>
    <rPh sb="8" eb="10">
      <t>ビョウショウ</t>
    </rPh>
    <rPh sb="12" eb="13">
      <t>ショウ</t>
    </rPh>
    <rPh sb="13" eb="15">
      <t>ゲンショウ</t>
    </rPh>
    <rPh sb="17" eb="18">
      <t>カイ</t>
    </rPh>
    <rPh sb="18" eb="20">
      <t>ビョウトウ</t>
    </rPh>
    <rPh sb="20" eb="22">
      <t>ブブン</t>
    </rPh>
    <rPh sb="26" eb="28">
      <t>ネンド</t>
    </rPh>
    <rPh sb="29" eb="32">
      <t>キュウセイキ</t>
    </rPh>
    <rPh sb="32" eb="34">
      <t>ビョウショウ</t>
    </rPh>
    <rPh sb="36" eb="37">
      <t>ショウ</t>
    </rPh>
    <rPh sb="37" eb="39">
      <t>ゲンショウ</t>
    </rPh>
    <rPh sb="41" eb="42">
      <t>カイ</t>
    </rPh>
    <rPh sb="42" eb="44">
      <t>ビョウトウ</t>
    </rPh>
    <rPh sb="44" eb="46">
      <t>ブブン</t>
    </rPh>
    <phoneticPr fontId="1"/>
  </si>
  <si>
    <t>病床機能再編後は、１階に○○㎡のスペースができることから、患者のリハビリスペースに改築を行い、回復期や慢性期の入院患者の健康管理に寄与する。
２階の○○㎡のスペースにおいては、現在４人の大部屋を個室２室に改築し、入院患者の利便性向上に努める。</t>
    <rPh sb="0" eb="2">
      <t>ビョウショウ</t>
    </rPh>
    <rPh sb="2" eb="4">
      <t>キノウ</t>
    </rPh>
    <rPh sb="4" eb="6">
      <t>サイヘン</t>
    </rPh>
    <rPh sb="6" eb="7">
      <t>ゴ</t>
    </rPh>
    <rPh sb="10" eb="11">
      <t>カイ</t>
    </rPh>
    <rPh sb="29" eb="31">
      <t>カンジャ</t>
    </rPh>
    <rPh sb="41" eb="43">
      <t>カイチク</t>
    </rPh>
    <rPh sb="44" eb="45">
      <t>オコナ</t>
    </rPh>
    <rPh sb="47" eb="50">
      <t>カイフクキ</t>
    </rPh>
    <rPh sb="51" eb="54">
      <t>マンセイキ</t>
    </rPh>
    <rPh sb="55" eb="57">
      <t>ニュウイン</t>
    </rPh>
    <rPh sb="57" eb="59">
      <t>カンジャ</t>
    </rPh>
    <rPh sb="60" eb="62">
      <t>ケンコウ</t>
    </rPh>
    <rPh sb="62" eb="64">
      <t>カンリ</t>
    </rPh>
    <rPh sb="65" eb="67">
      <t>キヨ</t>
    </rPh>
    <rPh sb="72" eb="73">
      <t>カイ</t>
    </rPh>
    <rPh sb="88" eb="90">
      <t>ゲンザイ</t>
    </rPh>
    <rPh sb="91" eb="92">
      <t>ニン</t>
    </rPh>
    <rPh sb="93" eb="96">
      <t>オオベヤ</t>
    </rPh>
    <rPh sb="97" eb="99">
      <t>コシツ</t>
    </rPh>
    <rPh sb="100" eb="101">
      <t>シツ</t>
    </rPh>
    <rPh sb="102" eb="104">
      <t>カイチク</t>
    </rPh>
    <rPh sb="106" eb="108">
      <t>ニュウイン</t>
    </rPh>
    <rPh sb="108" eb="110">
      <t>カンジャ</t>
    </rPh>
    <rPh sb="111" eb="114">
      <t>リベンセイ</t>
    </rPh>
    <rPh sb="114" eb="116">
      <t>コウジョウ</t>
    </rPh>
    <rPh sb="117" eb="118">
      <t>ツト</t>
    </rPh>
    <phoneticPr fontId="1"/>
  </si>
  <si>
    <t>１ 病床機能再編計画</t>
    <rPh sb="2" eb="4">
      <t>ビョウショウ</t>
    </rPh>
    <rPh sb="4" eb="6">
      <t>キノウ</t>
    </rPh>
    <rPh sb="6" eb="8">
      <t>サイヘン</t>
    </rPh>
    <rPh sb="8" eb="10">
      <t>ケイカク</t>
    </rPh>
    <phoneticPr fontId="1"/>
  </si>
  <si>
    <t>開設者</t>
    <rPh sb="0" eb="3">
      <t>カイセツシャ</t>
    </rPh>
    <phoneticPr fontId="1"/>
  </si>
  <si>
    <t>病床機能再編支援事業計画書（単独病院機能再編支援）</t>
    <rPh sb="0" eb="2">
      <t>ビョウショウ</t>
    </rPh>
    <rPh sb="2" eb="4">
      <t>キノウ</t>
    </rPh>
    <rPh sb="4" eb="6">
      <t>サイヘン</t>
    </rPh>
    <rPh sb="6" eb="8">
      <t>シエン</t>
    </rPh>
    <rPh sb="8" eb="10">
      <t>ジギョウ</t>
    </rPh>
    <rPh sb="10" eb="13">
      <t>ケイカクショ</t>
    </rPh>
    <rPh sb="14" eb="16">
      <t>タンドク</t>
    </rPh>
    <rPh sb="16" eb="18">
      <t>ビョウイン</t>
    </rPh>
    <rPh sb="18" eb="20">
      <t>キノウ</t>
    </rPh>
    <rPh sb="20" eb="22">
      <t>サイヘン</t>
    </rPh>
    <rPh sb="22" eb="24">
      <t>シエン</t>
    </rPh>
    <phoneticPr fontId="1"/>
  </si>
  <si>
    <t>再編後の許可病床数
（＝再編後の許可病床のうち休棟中を除いた病床数）</t>
    <rPh sb="0" eb="2">
      <t>サイヘン</t>
    </rPh>
    <rPh sb="2" eb="3">
      <t>ゴ</t>
    </rPh>
    <rPh sb="4" eb="6">
      <t>キョカ</t>
    </rPh>
    <rPh sb="6" eb="9">
      <t>ビョウショウスウ</t>
    </rPh>
    <rPh sb="12" eb="14">
      <t>サイヘン</t>
    </rPh>
    <phoneticPr fontId="1"/>
  </si>
  <si>
    <t>再編前の対象３区分の許可病床のうち休棟中を除いた病床数から一日平均実働病床数までの減少分に係る支給額</t>
    <rPh sb="0" eb="2">
      <t>サイヘン</t>
    </rPh>
    <rPh sb="4" eb="6">
      <t>タイショウ</t>
    </rPh>
    <rPh sb="7" eb="9">
      <t>クブン</t>
    </rPh>
    <rPh sb="29" eb="31">
      <t>イチニチ</t>
    </rPh>
    <rPh sb="31" eb="33">
      <t>ヘイキン</t>
    </rPh>
    <rPh sb="33" eb="35">
      <t>ジツドウ</t>
    </rPh>
    <rPh sb="35" eb="38">
      <t>ビョウショウスウ</t>
    </rPh>
    <rPh sb="45" eb="46">
      <t>カカ</t>
    </rPh>
    <rPh sb="47" eb="49">
      <t>シキュウ</t>
    </rPh>
    <rPh sb="49" eb="5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</si>
</sst>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 numFmtId="188" formatCode="0.E+00"/>
  </numFmts>
  <fonts count="6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sz val="11"/>
      <name val="メイリオ"/>
      <family val="3"/>
      <charset val="128"/>
    </font>
    <font>
      <sz val="10"/>
      <name val="メイリオ"/>
      <family val="3"/>
      <charset val="128"/>
    </font>
    <font>
      <sz val="14"/>
      <name val="メイリオ"/>
      <family val="3"/>
      <charset val="128"/>
    </font>
    <font>
      <sz val="9"/>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0"/>
      <color theme="1"/>
      <name val="メイリオ"/>
      <family val="3"/>
      <charset val="128"/>
    </font>
    <font>
      <sz val="7"/>
      <color theme="1"/>
      <name val="メイリオ"/>
      <family val="3"/>
      <charset val="128"/>
    </font>
    <font>
      <sz val="9.5"/>
      <color theme="1"/>
      <name val="メイリオ"/>
      <family val="3"/>
      <charset val="128"/>
    </font>
    <font>
      <sz val="11"/>
      <color rgb="FFFF0000"/>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5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23">
    <xf numFmtId="0" fontId="0" fillId="0" borderId="0" xfId="0">
      <alignment vertical="center"/>
    </xf>
    <xf numFmtId="0" fontId="52" fillId="0" borderId="1" xfId="0" applyFont="1" applyFill="1" applyBorder="1" applyProtection="1">
      <alignment vertical="center"/>
    </xf>
    <xf numFmtId="0" fontId="54" fillId="0" borderId="0" xfId="0" applyFont="1" applyFill="1" applyProtection="1">
      <alignment vertical="center"/>
    </xf>
    <xf numFmtId="0" fontId="52" fillId="0" borderId="0" xfId="0" applyFont="1" applyFill="1" applyProtection="1">
      <alignment vertical="center"/>
    </xf>
    <xf numFmtId="0" fontId="52" fillId="0" borderId="85" xfId="0" applyFont="1" applyFill="1" applyBorder="1" applyAlignment="1" applyProtection="1">
      <alignment horizontal="center" vertical="center"/>
    </xf>
    <xf numFmtId="0" fontId="52" fillId="51" borderId="53" xfId="0" applyFont="1" applyFill="1" applyBorder="1" applyAlignment="1" applyProtection="1">
      <alignment horizontal="center" vertical="center"/>
    </xf>
    <xf numFmtId="0" fontId="52" fillId="0" borderId="102" xfId="0" applyFont="1" applyFill="1" applyBorder="1" applyAlignment="1" applyProtection="1">
      <alignment horizontal="center" vertical="center"/>
    </xf>
    <xf numFmtId="0" fontId="52" fillId="0" borderId="132" xfId="0" applyFont="1" applyFill="1" applyBorder="1" applyAlignment="1" applyProtection="1">
      <alignment horizontal="center" vertical="center"/>
    </xf>
    <xf numFmtId="0" fontId="52" fillId="0" borderId="59" xfId="0" applyFont="1" applyFill="1" applyBorder="1" applyAlignment="1" applyProtection="1">
      <alignment horizontal="center" vertical="center"/>
    </xf>
    <xf numFmtId="0" fontId="52" fillId="0" borderId="52" xfId="0" applyFont="1" applyFill="1" applyBorder="1" applyAlignment="1" applyProtection="1">
      <alignment vertical="center"/>
    </xf>
    <xf numFmtId="184" fontId="52" fillId="0" borderId="2" xfId="0" applyNumberFormat="1" applyFont="1" applyFill="1" applyBorder="1" applyProtection="1">
      <alignment vertical="center"/>
    </xf>
    <xf numFmtId="184" fontId="52" fillId="0" borderId="57" xfId="0" applyNumberFormat="1" applyFont="1" applyFill="1" applyBorder="1" applyProtection="1">
      <alignment vertical="center"/>
    </xf>
    <xf numFmtId="184" fontId="52" fillId="0" borderId="47" xfId="0" applyNumberFormat="1" applyFont="1" applyFill="1" applyBorder="1" applyProtection="1">
      <alignment vertical="center"/>
    </xf>
    <xf numFmtId="184" fontId="52" fillId="0" borderId="46" xfId="0" applyNumberFormat="1" applyFont="1" applyFill="1" applyBorder="1" applyProtection="1">
      <alignment vertical="center"/>
    </xf>
    <xf numFmtId="0" fontId="52" fillId="0" borderId="2" xfId="0" applyFont="1" applyFill="1" applyBorder="1" applyProtection="1">
      <alignment vertical="center"/>
    </xf>
    <xf numFmtId="0" fontId="52" fillId="0" borderId="0" xfId="0" applyFont="1" applyProtection="1">
      <alignment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horizontal="center" vertical="top"/>
    </xf>
    <xf numFmtId="0" fontId="52" fillId="0" borderId="94" xfId="0" applyFont="1" applyBorder="1" applyAlignment="1" applyProtection="1">
      <alignment horizontal="center" vertical="center"/>
    </xf>
    <xf numFmtId="0" fontId="52" fillId="0" borderId="55" xfId="0" applyFont="1" applyBorder="1" applyAlignment="1" applyProtection="1">
      <alignment horizontal="center" vertical="center"/>
    </xf>
    <xf numFmtId="0" fontId="52" fillId="0" borderId="0" xfId="0" applyFont="1" applyFill="1" applyBorder="1" applyAlignment="1" applyProtection="1">
      <alignment horizontal="center" vertical="center"/>
    </xf>
    <xf numFmtId="184" fontId="55" fillId="0" borderId="0" xfId="0" applyNumberFormat="1" applyFont="1" applyFill="1" applyBorder="1" applyProtection="1">
      <alignment vertical="center"/>
    </xf>
    <xf numFmtId="184" fontId="52" fillId="51" borderId="109" xfId="0" applyNumberFormat="1" applyFont="1" applyFill="1" applyBorder="1" applyAlignment="1" applyProtection="1">
      <alignment horizontal="right" vertical="top"/>
    </xf>
    <xf numFmtId="184" fontId="52" fillId="51" borderId="110" xfId="0" applyNumberFormat="1" applyFont="1" applyFill="1" applyBorder="1" applyAlignment="1" applyProtection="1">
      <alignment horizontal="right" vertical="top"/>
    </xf>
    <xf numFmtId="0" fontId="55" fillId="0" borderId="129" xfId="0" applyFont="1" applyBorder="1" applyAlignment="1" applyProtection="1">
      <alignment horizontal="center" vertical="center" wrapText="1"/>
    </xf>
    <xf numFmtId="0" fontId="55" fillId="0" borderId="107" xfId="0" applyFont="1" applyBorder="1" applyAlignment="1" applyProtection="1">
      <alignment horizontal="center" vertical="center" wrapText="1"/>
    </xf>
    <xf numFmtId="0" fontId="55" fillId="0" borderId="108" xfId="0" applyFont="1" applyBorder="1" applyAlignment="1" applyProtection="1">
      <alignment horizontal="center" vertical="center"/>
    </xf>
    <xf numFmtId="0" fontId="52" fillId="0" borderId="103" xfId="0" applyFont="1" applyBorder="1" applyProtection="1">
      <alignment vertical="center"/>
    </xf>
    <xf numFmtId="0" fontId="52" fillId="0" borderId="104" xfId="0" applyFont="1" applyBorder="1" applyProtection="1">
      <alignment vertical="center"/>
    </xf>
    <xf numFmtId="0" fontId="53" fillId="0" borderId="83" xfId="0" applyFont="1" applyBorder="1" applyAlignment="1" applyProtection="1">
      <alignment horizontal="center" vertical="center" wrapText="1"/>
    </xf>
    <xf numFmtId="0" fontId="53" fillId="0" borderId="81" xfId="0" applyFont="1" applyFill="1" applyBorder="1" applyAlignment="1" applyProtection="1">
      <alignment horizontal="center" vertical="center"/>
    </xf>
    <xf numFmtId="0" fontId="53" fillId="0" borderId="96" xfId="0" applyFont="1" applyFill="1" applyBorder="1" applyAlignment="1" applyProtection="1">
      <alignment horizontal="center" vertical="center"/>
    </xf>
    <xf numFmtId="0" fontId="52" fillId="0" borderId="105" xfId="0" applyFont="1" applyBorder="1" applyAlignment="1" applyProtection="1">
      <alignment horizontal="center" vertical="center"/>
    </xf>
    <xf numFmtId="0" fontId="52" fillId="0" borderId="87" xfId="0" applyFont="1" applyBorder="1" applyAlignment="1" applyProtection="1">
      <alignment horizontal="center" vertical="center"/>
    </xf>
    <xf numFmtId="0" fontId="55" fillId="0" borderId="79" xfId="0" applyFont="1" applyBorder="1" applyAlignment="1" applyProtection="1">
      <alignment horizontal="center" vertical="center" wrapText="1"/>
    </xf>
    <xf numFmtId="0" fontId="55" fillId="0" borderId="82"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0" fontId="52" fillId="0" borderId="48" xfId="0" applyFont="1" applyFill="1" applyBorder="1" applyAlignment="1" applyProtection="1">
      <alignment vertical="center" shrinkToFit="1"/>
    </xf>
    <xf numFmtId="0" fontId="52" fillId="0" borderId="88" xfId="0" applyFont="1" applyFill="1" applyBorder="1" applyAlignment="1" applyProtection="1">
      <alignment horizontal="center" vertical="center" shrinkToFit="1"/>
    </xf>
    <xf numFmtId="184" fontId="52" fillId="0" borderId="128" xfId="0" applyNumberFormat="1" applyFont="1" applyFill="1" applyBorder="1" applyProtection="1">
      <alignment vertical="center"/>
    </xf>
    <xf numFmtId="184" fontId="52" fillId="0" borderId="123" xfId="0" applyNumberFormat="1" applyFont="1" applyFill="1" applyBorder="1" applyProtection="1">
      <alignment vertical="center"/>
    </xf>
    <xf numFmtId="184" fontId="52" fillId="51" borderId="53" xfId="0" applyNumberFormat="1" applyFont="1" applyFill="1" applyBorder="1" applyProtection="1">
      <alignment vertical="center"/>
    </xf>
    <xf numFmtId="184" fontId="52" fillId="0" borderId="102" xfId="0" applyNumberFormat="1" applyFont="1" applyFill="1" applyBorder="1" applyProtection="1">
      <alignment vertical="center"/>
    </xf>
    <xf numFmtId="184" fontId="52" fillId="0" borderId="90" xfId="0" applyNumberFormat="1" applyFont="1" applyFill="1" applyBorder="1" applyProtection="1">
      <alignment vertical="center"/>
    </xf>
    <xf numFmtId="184" fontId="52" fillId="0" borderId="59" xfId="0" applyNumberFormat="1" applyFont="1" applyFill="1" applyBorder="1" applyProtection="1">
      <alignment vertical="center"/>
    </xf>
    <xf numFmtId="0" fontId="52" fillId="0" borderId="55" xfId="0" applyFont="1" applyFill="1" applyBorder="1" applyAlignment="1" applyProtection="1">
      <alignment horizontal="center" vertical="center" shrinkToFit="1"/>
    </xf>
    <xf numFmtId="187" fontId="52" fillId="0" borderId="92" xfId="0" applyNumberFormat="1" applyFont="1" applyFill="1" applyBorder="1" applyProtection="1">
      <alignment vertical="center"/>
    </xf>
    <xf numFmtId="187" fontId="52" fillId="0" borderId="89" xfId="0" applyNumberFormat="1" applyFont="1" applyFill="1" applyBorder="1" applyProtection="1">
      <alignment vertical="center"/>
    </xf>
    <xf numFmtId="0" fontId="52" fillId="0" borderId="147" xfId="0" applyFont="1" applyFill="1" applyBorder="1" applyProtection="1">
      <alignment vertical="center"/>
    </xf>
    <xf numFmtId="184" fontId="52" fillId="0" borderId="126" xfId="0" applyNumberFormat="1" applyFont="1" applyFill="1" applyBorder="1" applyProtection="1">
      <alignment vertical="center"/>
    </xf>
    <xf numFmtId="0" fontId="52" fillId="51" borderId="59" xfId="0" applyFont="1" applyFill="1" applyBorder="1" applyProtection="1">
      <alignment vertical="center"/>
    </xf>
    <xf numFmtId="186" fontId="52" fillId="0" borderId="0" xfId="0" applyNumberFormat="1" applyFont="1" applyFill="1" applyBorder="1" applyAlignment="1" applyProtection="1">
      <alignment horizontal="center" vertical="center"/>
    </xf>
    <xf numFmtId="184" fontId="52" fillId="0" borderId="0" xfId="0" applyNumberFormat="1" applyFont="1" applyFill="1" applyBorder="1" applyProtection="1">
      <alignment vertical="center"/>
    </xf>
    <xf numFmtId="0" fontId="52" fillId="0" borderId="103" xfId="0" applyFont="1" applyFill="1" applyBorder="1" applyProtection="1">
      <alignment vertical="center"/>
    </xf>
    <xf numFmtId="0" fontId="55" fillId="0" borderId="80" xfId="0" applyFont="1" applyFill="1" applyBorder="1" applyAlignment="1" applyProtection="1">
      <alignment horizontal="center" vertical="center"/>
    </xf>
    <xf numFmtId="0" fontId="55" fillId="0" borderId="131" xfId="0" applyFont="1" applyFill="1" applyBorder="1" applyAlignment="1" applyProtection="1">
      <alignment horizontal="center" vertical="center"/>
    </xf>
    <xf numFmtId="184" fontId="52" fillId="0" borderId="98" xfId="0" applyNumberFormat="1" applyFont="1" applyFill="1" applyBorder="1" applyProtection="1">
      <alignment vertical="center"/>
    </xf>
    <xf numFmtId="184" fontId="52" fillId="0" borderId="130" xfId="0" applyNumberFormat="1" applyFont="1" applyFill="1" applyBorder="1" applyProtection="1">
      <alignment vertical="center"/>
    </xf>
    <xf numFmtId="184" fontId="52" fillId="0" borderId="132" xfId="0" applyNumberFormat="1" applyFont="1" applyFill="1" applyBorder="1" applyProtection="1">
      <alignment vertical="center"/>
    </xf>
    <xf numFmtId="183" fontId="52" fillId="0" borderId="2" xfId="0" applyNumberFormat="1" applyFont="1" applyFill="1" applyBorder="1" applyProtection="1">
      <alignment vertical="center"/>
    </xf>
    <xf numFmtId="0" fontId="52" fillId="0" borderId="2" xfId="0" applyFont="1" applyFill="1" applyBorder="1" applyAlignment="1" applyProtection="1">
      <alignment horizontal="center" vertical="center" shrinkToFit="1"/>
    </xf>
    <xf numFmtId="0" fontId="52" fillId="0" borderId="0" xfId="0" applyFont="1" applyBorder="1" applyAlignment="1" applyProtection="1">
      <alignment vertical="center"/>
    </xf>
    <xf numFmtId="183" fontId="52" fillId="0" borderId="0" xfId="0" applyNumberFormat="1" applyFont="1" applyFill="1" applyProtection="1">
      <alignment vertical="center"/>
    </xf>
    <xf numFmtId="0" fontId="52" fillId="0" borderId="149" xfId="0" applyFont="1" applyFill="1" applyBorder="1" applyAlignment="1" applyProtection="1">
      <alignment horizontal="center" vertical="center"/>
    </xf>
    <xf numFmtId="0" fontId="52" fillId="0" borderId="150" xfId="0" applyFont="1" applyFill="1" applyBorder="1" applyAlignment="1" applyProtection="1">
      <alignment horizontal="center" vertical="center"/>
    </xf>
    <xf numFmtId="0" fontId="52" fillId="0" borderId="151" xfId="0" applyFont="1" applyFill="1" applyBorder="1" applyAlignment="1" applyProtection="1">
      <alignment horizontal="center" vertical="center"/>
    </xf>
    <xf numFmtId="0" fontId="52" fillId="0" borderId="152" xfId="0" applyFont="1" applyFill="1" applyBorder="1" applyProtection="1">
      <alignment vertical="center"/>
    </xf>
    <xf numFmtId="0" fontId="52" fillId="0" borderId="153" xfId="0" applyFont="1" applyFill="1" applyBorder="1" applyProtection="1">
      <alignment vertical="center"/>
    </xf>
    <xf numFmtId="184" fontId="52" fillId="0" borderId="124" xfId="0" applyNumberFormat="1" applyFont="1" applyFill="1" applyBorder="1" applyProtection="1">
      <alignment vertical="center"/>
    </xf>
    <xf numFmtId="184" fontId="52" fillId="0" borderId="82" xfId="0" applyNumberFormat="1" applyFont="1" applyFill="1" applyBorder="1" applyProtection="1">
      <alignment vertical="center"/>
    </xf>
    <xf numFmtId="184" fontId="52" fillId="51" borderId="124" xfId="0" applyNumberFormat="1" applyFont="1" applyFill="1" applyBorder="1" applyProtection="1">
      <alignment vertical="center"/>
    </xf>
    <xf numFmtId="184" fontId="52" fillId="51" borderId="72" xfId="0" applyNumberFormat="1" applyFont="1" applyFill="1" applyBorder="1" applyProtection="1">
      <alignment vertical="center"/>
    </xf>
    <xf numFmtId="0" fontId="52" fillId="0" borderId="156" xfId="0" applyFont="1" applyFill="1" applyBorder="1" applyAlignment="1" applyProtection="1">
      <alignment horizontal="center" vertical="center"/>
    </xf>
    <xf numFmtId="184" fontId="52" fillId="51" borderId="154" xfId="0" applyNumberFormat="1" applyFont="1" applyFill="1" applyBorder="1" applyProtection="1">
      <alignment vertical="center"/>
    </xf>
    <xf numFmtId="184" fontId="52" fillId="51" borderId="114" xfId="0" applyNumberFormat="1" applyFont="1" applyFill="1" applyBorder="1" applyProtection="1">
      <alignment vertical="center"/>
    </xf>
    <xf numFmtId="184" fontId="52" fillId="51" borderId="124" xfId="0" applyNumberFormat="1" applyFont="1" applyFill="1" applyBorder="1" applyAlignment="1" applyProtection="1">
      <alignment horizontal="right" vertical="top"/>
    </xf>
    <xf numFmtId="184" fontId="52" fillId="51" borderId="72" xfId="0" applyNumberFormat="1" applyFont="1" applyFill="1" applyBorder="1" applyAlignment="1" applyProtection="1">
      <alignment horizontal="right" vertical="top"/>
    </xf>
    <xf numFmtId="0" fontId="56" fillId="0" borderId="0" xfId="0" applyFont="1" applyFill="1" applyProtection="1">
      <alignment vertical="center"/>
    </xf>
    <xf numFmtId="0" fontId="56" fillId="0" borderId="0" xfId="0" applyFont="1" applyFill="1" applyBorder="1" applyAlignment="1" applyProtection="1">
      <alignment horizontal="left" vertical="top"/>
    </xf>
    <xf numFmtId="0" fontId="56" fillId="48" borderId="52" xfId="0" applyFont="1" applyFill="1" applyBorder="1" applyProtection="1">
      <alignment vertical="center"/>
    </xf>
    <xf numFmtId="0" fontId="59" fillId="48" borderId="60" xfId="0" applyFont="1" applyFill="1" applyBorder="1" applyAlignment="1" applyProtection="1">
      <alignment horizontal="center" vertical="center" shrinkToFit="1"/>
    </xf>
    <xf numFmtId="0" fontId="57" fillId="48" borderId="70" xfId="0" applyFont="1" applyFill="1" applyBorder="1" applyAlignment="1" applyProtection="1">
      <alignment vertical="center" wrapText="1"/>
    </xf>
    <xf numFmtId="0" fontId="56" fillId="50" borderId="71" xfId="0" applyFont="1" applyFill="1" applyBorder="1" applyProtection="1">
      <alignment vertical="center"/>
      <protection locked="0"/>
    </xf>
    <xf numFmtId="0" fontId="56" fillId="50" borderId="72" xfId="0" applyFont="1" applyFill="1" applyBorder="1" applyProtection="1">
      <alignment vertical="center"/>
      <protection locked="0"/>
    </xf>
    <xf numFmtId="0" fontId="56" fillId="50" borderId="73" xfId="0" applyFont="1" applyFill="1" applyBorder="1" applyProtection="1">
      <alignment vertical="center"/>
      <protection locked="0"/>
    </xf>
    <xf numFmtId="0" fontId="56" fillId="50" borderId="74" xfId="0" applyFont="1" applyFill="1" applyBorder="1" applyProtection="1">
      <alignment vertical="center"/>
      <protection locked="0"/>
    </xf>
    <xf numFmtId="0" fontId="56" fillId="50" borderId="75" xfId="0" applyFont="1" applyFill="1" applyBorder="1" applyProtection="1">
      <alignment vertical="center"/>
      <protection locked="0"/>
    </xf>
    <xf numFmtId="0" fontId="56" fillId="0" borderId="70" xfId="0" applyFont="1" applyFill="1" applyBorder="1" applyProtection="1">
      <alignment vertical="center"/>
    </xf>
    <xf numFmtId="0" fontId="56" fillId="0" borderId="74" xfId="0" applyFont="1" applyFill="1" applyBorder="1" applyProtection="1">
      <alignment vertical="center"/>
    </xf>
    <xf numFmtId="0" fontId="57" fillId="48" borderId="133" xfId="0" applyFont="1" applyFill="1" applyBorder="1" applyAlignment="1" applyProtection="1">
      <alignment vertical="center" shrinkToFit="1"/>
    </xf>
    <xf numFmtId="0" fontId="56" fillId="50" borderId="134" xfId="0" applyFont="1" applyFill="1" applyBorder="1" applyProtection="1">
      <alignment vertical="center"/>
      <protection locked="0"/>
    </xf>
    <xf numFmtId="0" fontId="56" fillId="50" borderId="125" xfId="0" applyFont="1" applyFill="1" applyBorder="1" applyProtection="1">
      <alignment vertical="center"/>
      <protection locked="0"/>
    </xf>
    <xf numFmtId="0" fontId="56" fillId="50" borderId="135" xfId="0" applyFont="1" applyFill="1" applyBorder="1" applyProtection="1">
      <alignment vertical="center"/>
      <protection locked="0"/>
    </xf>
    <xf numFmtId="0" fontId="56" fillId="50" borderId="136" xfId="0" applyFont="1" applyFill="1" applyBorder="1" applyProtection="1">
      <alignment vertical="center"/>
      <protection locked="0"/>
    </xf>
    <xf numFmtId="0" fontId="56" fillId="50" borderId="137" xfId="0" applyFont="1" applyFill="1" applyBorder="1" applyProtection="1">
      <alignment vertical="center"/>
      <protection locked="0"/>
    </xf>
    <xf numFmtId="0" fontId="56" fillId="0" borderId="133" xfId="0" applyFont="1" applyFill="1" applyBorder="1" applyProtection="1">
      <alignment vertical="center"/>
    </xf>
    <xf numFmtId="0" fontId="56" fillId="0" borderId="136" xfId="0" applyFont="1" applyFill="1" applyBorder="1" applyProtection="1">
      <alignment vertical="center"/>
    </xf>
    <xf numFmtId="0" fontId="57" fillId="48" borderId="69" xfId="0" applyFont="1" applyFill="1" applyBorder="1" applyAlignment="1" applyProtection="1">
      <alignment vertical="center" wrapText="1"/>
    </xf>
    <xf numFmtId="0" fontId="56" fillId="0" borderId="138" xfId="0" applyFont="1" applyFill="1" applyBorder="1" applyProtection="1">
      <alignment vertical="center"/>
    </xf>
    <xf numFmtId="0" fontId="56" fillId="0" borderId="139" xfId="0" applyFont="1" applyFill="1" applyBorder="1" applyProtection="1">
      <alignment vertical="center"/>
    </xf>
    <xf numFmtId="0" fontId="56" fillId="0" borderId="140" xfId="0" applyFont="1" applyFill="1" applyBorder="1" applyProtection="1">
      <alignment vertical="center"/>
    </xf>
    <xf numFmtId="0" fontId="56" fillId="0" borderId="141" xfId="0" applyFont="1" applyFill="1" applyBorder="1" applyProtection="1">
      <alignment vertical="center"/>
    </xf>
    <xf numFmtId="0" fontId="56" fillId="0" borderId="142" xfId="0" applyFont="1" applyFill="1" applyBorder="1" applyProtection="1">
      <alignment vertical="center"/>
    </xf>
    <xf numFmtId="0" fontId="56" fillId="0" borderId="69" xfId="0" applyFont="1" applyFill="1" applyBorder="1" applyProtection="1">
      <alignment vertical="center"/>
    </xf>
    <xf numFmtId="0" fontId="56" fillId="50" borderId="58" xfId="0" applyFont="1" applyFill="1" applyBorder="1" applyProtection="1">
      <alignment vertical="center"/>
      <protection locked="0"/>
    </xf>
    <xf numFmtId="0" fontId="56" fillId="50" borderId="59" xfId="0" applyFont="1" applyFill="1" applyBorder="1" applyProtection="1">
      <alignment vertical="center"/>
      <protection locked="0"/>
    </xf>
    <xf numFmtId="0" fontId="56" fillId="50" borderId="1" xfId="0" applyFont="1" applyFill="1" applyBorder="1" applyProtection="1">
      <alignment vertical="center"/>
      <protection locked="0"/>
    </xf>
    <xf numFmtId="0" fontId="56" fillId="50" borderId="62" xfId="0" applyFont="1" applyFill="1" applyBorder="1" applyProtection="1">
      <alignment vertical="center"/>
      <protection locked="0"/>
    </xf>
    <xf numFmtId="0" fontId="56" fillId="0" borderId="47" xfId="0" applyFont="1" applyFill="1" applyBorder="1" applyProtection="1">
      <alignment vertical="center"/>
    </xf>
    <xf numFmtId="0" fontId="56" fillId="0" borderId="46" xfId="0" applyFont="1" applyFill="1" applyBorder="1" applyProtection="1">
      <alignment vertical="center"/>
    </xf>
    <xf numFmtId="0" fontId="56" fillId="0" borderId="63" xfId="0" applyFont="1" applyFill="1" applyBorder="1" applyProtection="1">
      <alignment vertical="center"/>
    </xf>
    <xf numFmtId="0" fontId="60" fillId="0" borderId="0" xfId="0" applyFont="1" applyFill="1" applyAlignment="1" applyProtection="1">
      <alignment horizontal="right" vertical="center"/>
    </xf>
    <xf numFmtId="0" fontId="56" fillId="0" borderId="0" xfId="0" applyFont="1" applyFill="1" applyBorder="1" applyAlignment="1" applyProtection="1">
      <alignment vertical="center"/>
    </xf>
    <xf numFmtId="0" fontId="58" fillId="0" borderId="0" xfId="0" applyFont="1" applyFill="1" applyBorder="1" applyAlignment="1" applyProtection="1">
      <alignment vertical="center"/>
    </xf>
    <xf numFmtId="184" fontId="56" fillId="50" borderId="99" xfId="0" applyNumberFormat="1" applyFont="1" applyFill="1" applyBorder="1" applyProtection="1">
      <alignment vertical="center"/>
      <protection locked="0"/>
    </xf>
    <xf numFmtId="184" fontId="56" fillId="50" borderId="97" xfId="0" applyNumberFormat="1" applyFont="1" applyFill="1" applyBorder="1" applyProtection="1">
      <alignment vertical="center"/>
      <protection locked="0"/>
    </xf>
    <xf numFmtId="184" fontId="56" fillId="50" borderId="50" xfId="0" applyNumberFormat="1" applyFont="1" applyFill="1" applyBorder="1" applyProtection="1">
      <alignment vertical="center"/>
      <protection locked="0"/>
    </xf>
    <xf numFmtId="184" fontId="56" fillId="50" borderId="112" xfId="0" applyNumberFormat="1" applyFont="1" applyFill="1" applyBorder="1" applyProtection="1">
      <alignment vertical="center"/>
      <protection locked="0"/>
    </xf>
    <xf numFmtId="184" fontId="56" fillId="0" borderId="99" xfId="0" applyNumberFormat="1" applyFont="1" applyFill="1" applyBorder="1" applyProtection="1">
      <alignment vertical="center"/>
    </xf>
    <xf numFmtId="0" fontId="57" fillId="48" borderId="77" xfId="0" applyFont="1" applyFill="1" applyBorder="1" applyAlignment="1" applyProtection="1">
      <alignment horizontal="center" vertical="center" shrinkToFit="1"/>
    </xf>
    <xf numFmtId="185" fontId="56" fillId="50" borderId="113" xfId="0" applyNumberFormat="1" applyFont="1" applyFill="1" applyBorder="1" applyProtection="1">
      <alignment vertical="center"/>
      <protection locked="0"/>
    </xf>
    <xf numFmtId="185" fontId="56" fillId="50" borderId="114" xfId="0" applyNumberFormat="1" applyFont="1" applyFill="1" applyBorder="1" applyProtection="1">
      <alignment vertical="center"/>
      <protection locked="0"/>
    </xf>
    <xf numFmtId="185" fontId="56" fillId="50" borderId="78" xfId="0" applyNumberFormat="1" applyFont="1" applyFill="1" applyBorder="1" applyProtection="1">
      <alignment vertical="center"/>
      <protection locked="0"/>
    </xf>
    <xf numFmtId="185" fontId="56" fillId="50" borderId="115" xfId="0" applyNumberFormat="1" applyFont="1" applyFill="1" applyBorder="1" applyProtection="1">
      <alignment vertical="center"/>
      <protection locked="0"/>
    </xf>
    <xf numFmtId="185" fontId="56" fillId="0" borderId="76" xfId="0" applyNumberFormat="1" applyFont="1" applyFill="1" applyBorder="1" applyProtection="1">
      <alignment vertical="center"/>
    </xf>
    <xf numFmtId="184" fontId="56" fillId="0" borderId="2" xfId="0" applyNumberFormat="1" applyFont="1" applyFill="1" applyBorder="1" applyProtection="1">
      <alignment vertical="center"/>
    </xf>
    <xf numFmtId="184" fontId="56" fillId="50" borderId="2" xfId="0" applyNumberFormat="1" applyFont="1" applyFill="1" applyBorder="1" applyProtection="1">
      <alignment vertical="center"/>
      <protection locked="0"/>
    </xf>
    <xf numFmtId="184" fontId="56" fillId="0" borderId="58" xfId="0" applyNumberFormat="1" applyFont="1" applyFill="1" applyBorder="1" applyProtection="1">
      <alignment vertical="center"/>
    </xf>
    <xf numFmtId="184" fontId="56" fillId="0" borderId="59" xfId="0" applyNumberFormat="1" applyFont="1" applyFill="1" applyBorder="1" applyProtection="1">
      <alignment vertical="center"/>
    </xf>
    <xf numFmtId="184" fontId="56" fillId="0" borderId="1" xfId="0" applyNumberFormat="1" applyFont="1" applyFill="1" applyBorder="1" applyProtection="1">
      <alignment vertical="center"/>
    </xf>
    <xf numFmtId="184" fontId="56" fillId="0" borderId="62" xfId="0" applyNumberFormat="1" applyFont="1" applyFill="1" applyBorder="1" applyProtection="1">
      <alignment vertical="center"/>
    </xf>
    <xf numFmtId="184" fontId="56" fillId="0" borderId="47" xfId="0" applyNumberFormat="1" applyFont="1" applyFill="1" applyBorder="1" applyProtection="1">
      <alignment vertical="center"/>
    </xf>
    <xf numFmtId="184" fontId="56" fillId="0" borderId="46" xfId="0" applyNumberFormat="1" applyFont="1" applyFill="1" applyBorder="1" applyProtection="1">
      <alignment vertical="center"/>
    </xf>
    <xf numFmtId="184" fontId="56" fillId="0" borderId="63" xfId="0" applyNumberFormat="1" applyFont="1" applyFill="1" applyBorder="1" applyProtection="1">
      <alignment vertical="center"/>
    </xf>
    <xf numFmtId="0" fontId="57" fillId="0" borderId="0" xfId="0" applyFont="1" applyFill="1" applyAlignment="1" applyProtection="1">
      <alignment vertical="center"/>
    </xf>
    <xf numFmtId="0" fontId="56" fillId="48" borderId="2" xfId="0" applyFont="1" applyFill="1" applyBorder="1" applyAlignment="1" applyProtection="1">
      <alignment horizontal="center" vertical="center" shrinkToFit="1"/>
    </xf>
    <xf numFmtId="0" fontId="61" fillId="48" borderId="57" xfId="0" applyFont="1" applyFill="1" applyBorder="1" applyAlignment="1" applyProtection="1">
      <alignment horizontal="center" vertical="center" wrapText="1" shrinkToFit="1"/>
    </xf>
    <xf numFmtId="185" fontId="56" fillId="0" borderId="57" xfId="0" applyNumberFormat="1" applyFont="1" applyFill="1" applyBorder="1" applyProtection="1">
      <alignment vertical="center"/>
    </xf>
    <xf numFmtId="0" fontId="57" fillId="48" borderId="46" xfId="0" applyFont="1" applyFill="1" applyBorder="1" applyAlignment="1" applyProtection="1">
      <alignment vertical="center" wrapText="1"/>
    </xf>
    <xf numFmtId="184" fontId="56" fillId="50" borderId="56" xfId="0" applyNumberFormat="1" applyFont="1" applyFill="1" applyBorder="1" applyProtection="1">
      <alignment vertical="center"/>
      <protection locked="0"/>
    </xf>
    <xf numFmtId="184" fontId="56" fillId="50" borderId="57" xfId="0" applyNumberFormat="1" applyFont="1" applyFill="1" applyBorder="1" applyProtection="1">
      <alignment vertical="center"/>
      <protection locked="0"/>
    </xf>
    <xf numFmtId="184" fontId="56" fillId="50" borderId="40" xfId="0" applyNumberFormat="1" applyFont="1" applyFill="1" applyBorder="1" applyProtection="1">
      <alignment vertical="center"/>
      <protection locked="0"/>
    </xf>
    <xf numFmtId="184" fontId="56" fillId="50" borderId="61" xfId="0" applyNumberFormat="1" applyFont="1" applyFill="1" applyBorder="1" applyProtection="1">
      <alignment vertical="center"/>
      <protection locked="0"/>
    </xf>
    <xf numFmtId="184" fontId="56" fillId="50" borderId="47" xfId="0" applyNumberFormat="1" applyFont="1" applyFill="1" applyBorder="1" applyProtection="1">
      <alignment vertical="center"/>
      <protection locked="0"/>
    </xf>
    <xf numFmtId="184" fontId="56" fillId="0" borderId="61" xfId="0" applyNumberFormat="1" applyFont="1" applyFill="1" applyBorder="1" applyProtection="1">
      <alignment vertical="center"/>
    </xf>
    <xf numFmtId="0" fontId="57" fillId="48" borderId="46" xfId="0" applyFont="1" applyFill="1" applyBorder="1" applyAlignment="1" applyProtection="1">
      <alignment vertical="center" shrinkToFit="1"/>
    </xf>
    <xf numFmtId="184" fontId="56" fillId="50" borderId="58" xfId="0" applyNumberFormat="1" applyFont="1" applyFill="1" applyBorder="1" applyProtection="1">
      <alignment vertical="center"/>
      <protection locked="0"/>
    </xf>
    <xf numFmtId="184" fontId="56" fillId="50" borderId="59" xfId="0" applyNumberFormat="1" applyFont="1" applyFill="1" applyBorder="1" applyProtection="1">
      <alignment vertical="center"/>
      <protection locked="0"/>
    </xf>
    <xf numFmtId="184" fontId="56" fillId="50" borderId="62" xfId="0" applyNumberFormat="1" applyFont="1" applyFill="1" applyBorder="1" applyProtection="1">
      <alignment vertical="center"/>
      <protection locked="0"/>
    </xf>
    <xf numFmtId="0" fontId="57" fillId="48" borderId="2" xfId="0" applyFont="1" applyFill="1" applyBorder="1" applyAlignment="1" applyProtection="1">
      <alignment vertical="center" shrinkToFit="1"/>
    </xf>
    <xf numFmtId="184" fontId="56" fillId="50" borderId="2" xfId="345" applyNumberFormat="1" applyFont="1" applyFill="1" applyBorder="1" applyProtection="1">
      <alignment vertical="center"/>
      <protection locked="0"/>
    </xf>
    <xf numFmtId="184" fontId="56" fillId="0" borderId="2" xfId="345" applyNumberFormat="1" applyFont="1" applyFill="1" applyBorder="1" applyProtection="1">
      <alignment vertical="center"/>
    </xf>
    <xf numFmtId="0" fontId="57" fillId="48" borderId="46" xfId="0" applyFont="1" applyFill="1" applyBorder="1" applyAlignment="1" applyProtection="1">
      <alignment horizontal="center" vertical="center"/>
    </xf>
    <xf numFmtId="0" fontId="57" fillId="0" borderId="3" xfId="0" applyFont="1" applyFill="1" applyBorder="1" applyAlignment="1" applyProtection="1">
      <alignment vertical="center" wrapText="1"/>
    </xf>
    <xf numFmtId="0" fontId="57" fillId="48" borderId="2" xfId="0" applyFont="1" applyFill="1" applyBorder="1" applyAlignment="1" applyProtection="1">
      <alignment vertical="center" wrapText="1"/>
    </xf>
    <xf numFmtId="0" fontId="56" fillId="50" borderId="2" xfId="0" applyFont="1" applyFill="1" applyBorder="1" applyAlignment="1" applyProtection="1">
      <alignment horizontal="center" vertical="center"/>
    </xf>
    <xf numFmtId="38" fontId="56" fillId="0" borderId="2" xfId="345" applyFont="1" applyFill="1" applyBorder="1" applyProtection="1">
      <alignment vertical="center"/>
    </xf>
    <xf numFmtId="0" fontId="56" fillId="0" borderId="2" xfId="0" applyFont="1" applyFill="1" applyBorder="1" applyProtection="1">
      <alignment vertical="center"/>
    </xf>
    <xf numFmtId="0" fontId="58" fillId="49" borderId="2" xfId="0" applyFont="1" applyFill="1" applyBorder="1" applyAlignment="1" applyProtection="1">
      <alignment horizontal="center" vertical="center" wrapText="1"/>
    </xf>
    <xf numFmtId="0" fontId="57" fillId="49" borderId="2" xfId="0" applyFont="1" applyFill="1" applyBorder="1" applyProtection="1">
      <alignment vertical="center"/>
    </xf>
    <xf numFmtId="0" fontId="56" fillId="0" borderId="2" xfId="0" applyFont="1" applyFill="1" applyBorder="1" applyAlignment="1" applyProtection="1">
      <alignment horizontal="center" vertical="center"/>
    </xf>
    <xf numFmtId="0" fontId="56" fillId="48" borderId="53" xfId="0" applyFont="1" applyFill="1" applyBorder="1" applyAlignment="1" applyProtection="1">
      <alignment horizontal="center" vertical="center"/>
    </xf>
    <xf numFmtId="0" fontId="57" fillId="48" borderId="51" xfId="0" applyFont="1" applyFill="1" applyBorder="1" applyProtection="1">
      <alignment vertical="center"/>
    </xf>
    <xf numFmtId="38" fontId="56" fillId="0" borderId="53" xfId="0" applyNumberFormat="1" applyFont="1" applyFill="1" applyBorder="1" applyProtection="1">
      <alignment vertical="center"/>
    </xf>
    <xf numFmtId="0" fontId="56" fillId="0" borderId="0" xfId="0" applyFont="1" applyFill="1" applyBorder="1" applyAlignment="1" applyProtection="1">
      <alignment horizontal="center" vertical="center"/>
    </xf>
    <xf numFmtId="0" fontId="56" fillId="0" borderId="0" xfId="0" applyFont="1" applyFill="1" applyBorder="1" applyProtection="1">
      <alignment vertical="center"/>
    </xf>
    <xf numFmtId="0" fontId="56" fillId="48" borderId="2" xfId="0" applyFont="1" applyFill="1" applyBorder="1" applyAlignment="1" applyProtection="1">
      <alignment horizontal="center" vertical="center"/>
    </xf>
    <xf numFmtId="0" fontId="57" fillId="48" borderId="60" xfId="0" applyFont="1" applyFill="1" applyBorder="1" applyAlignment="1" applyProtection="1">
      <alignment horizontal="center" vertical="center"/>
    </xf>
    <xf numFmtId="0" fontId="57" fillId="48" borderId="2"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xf>
    <xf numFmtId="0" fontId="57" fillId="48" borderId="2"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xf>
    <xf numFmtId="0" fontId="56" fillId="0" borderId="0" xfId="0" applyFont="1" applyFill="1" applyBorder="1" applyAlignment="1" applyProtection="1">
      <alignment horizontal="left" vertical="center"/>
    </xf>
    <xf numFmtId="0" fontId="52" fillId="0" borderId="2" xfId="0" applyFont="1" applyFill="1" applyBorder="1" applyAlignment="1" applyProtection="1">
      <alignment horizontal="center" vertical="center"/>
    </xf>
    <xf numFmtId="188" fontId="52" fillId="0" borderId="2" xfId="0" applyNumberFormat="1" applyFont="1" applyFill="1" applyBorder="1" applyAlignment="1" applyProtection="1">
      <alignment horizontal="center" vertical="center" shrinkToFit="1"/>
    </xf>
    <xf numFmtId="0" fontId="56" fillId="0" borderId="52" xfId="0" applyFont="1" applyFill="1" applyBorder="1" applyProtection="1">
      <alignment vertical="center"/>
    </xf>
    <xf numFmtId="0" fontId="59" fillId="0" borderId="60" xfId="0" applyFont="1" applyFill="1" applyBorder="1" applyAlignment="1" applyProtection="1">
      <alignment horizontal="center" vertical="center" shrinkToFit="1"/>
    </xf>
    <xf numFmtId="0" fontId="57" fillId="0" borderId="70" xfId="0" applyFont="1" applyFill="1" applyBorder="1" applyAlignment="1" applyProtection="1">
      <alignment vertical="center" wrapText="1"/>
    </xf>
    <xf numFmtId="0" fontId="56" fillId="0" borderId="71" xfId="0" applyFont="1" applyFill="1" applyBorder="1" applyProtection="1">
      <alignment vertical="center"/>
      <protection locked="0"/>
    </xf>
    <xf numFmtId="0" fontId="56" fillId="0" borderId="72" xfId="0" applyFont="1" applyFill="1" applyBorder="1" applyProtection="1">
      <alignment vertical="center"/>
      <protection locked="0"/>
    </xf>
    <xf numFmtId="0" fontId="56" fillId="0" borderId="73" xfId="0" applyFont="1" applyFill="1" applyBorder="1" applyProtection="1">
      <alignment vertical="center"/>
      <protection locked="0"/>
    </xf>
    <xf numFmtId="0" fontId="56" fillId="0" borderId="74" xfId="0" applyFont="1" applyFill="1" applyBorder="1" applyProtection="1">
      <alignment vertical="center"/>
      <protection locked="0"/>
    </xf>
    <xf numFmtId="0" fontId="56" fillId="0" borderId="75" xfId="0" applyFont="1" applyFill="1" applyBorder="1" applyProtection="1">
      <alignment vertical="center"/>
      <protection locked="0"/>
    </xf>
    <xf numFmtId="0" fontId="57" fillId="0" borderId="133" xfId="0" applyFont="1" applyFill="1" applyBorder="1" applyAlignment="1" applyProtection="1">
      <alignment vertical="center" shrinkToFit="1"/>
    </xf>
    <xf numFmtId="0" fontId="56" fillId="0" borderId="134" xfId="0" applyFont="1" applyFill="1" applyBorder="1" applyProtection="1">
      <alignment vertical="center"/>
      <protection locked="0"/>
    </xf>
    <xf numFmtId="0" fontId="56" fillId="0" borderId="125" xfId="0" applyFont="1" applyFill="1" applyBorder="1" applyProtection="1">
      <alignment vertical="center"/>
      <protection locked="0"/>
    </xf>
    <xf numFmtId="0" fontId="56" fillId="0" borderId="135" xfId="0" applyFont="1" applyFill="1" applyBorder="1" applyProtection="1">
      <alignment vertical="center"/>
      <protection locked="0"/>
    </xf>
    <xf numFmtId="0" fontId="56" fillId="0" borderId="136" xfId="0" applyFont="1" applyFill="1" applyBorder="1" applyProtection="1">
      <alignment vertical="center"/>
      <protection locked="0"/>
    </xf>
    <xf numFmtId="0" fontId="56" fillId="0" borderId="137" xfId="0" applyFont="1" applyFill="1" applyBorder="1" applyProtection="1">
      <alignment vertical="center"/>
      <protection locked="0"/>
    </xf>
    <xf numFmtId="0" fontId="57" fillId="0" borderId="69" xfId="0" applyFont="1" applyFill="1" applyBorder="1" applyAlignment="1" applyProtection="1">
      <alignment vertical="center" wrapText="1"/>
    </xf>
    <xf numFmtId="0" fontId="52" fillId="0" borderId="53" xfId="0" applyFont="1" applyFill="1" applyBorder="1" applyAlignment="1" applyProtection="1">
      <alignment horizontal="center" vertical="center"/>
    </xf>
    <xf numFmtId="184" fontId="52" fillId="0" borderId="72" xfId="0" applyNumberFormat="1" applyFont="1" applyFill="1" applyBorder="1" applyProtection="1">
      <alignment vertical="center"/>
    </xf>
    <xf numFmtId="0" fontId="56" fillId="0" borderId="58" xfId="0" applyFont="1" applyFill="1" applyBorder="1" applyProtection="1">
      <alignment vertical="center"/>
      <protection locked="0"/>
    </xf>
    <xf numFmtId="0" fontId="56" fillId="0" borderId="59" xfId="0" applyFont="1" applyFill="1" applyBorder="1" applyProtection="1">
      <alignment vertical="center"/>
      <protection locked="0"/>
    </xf>
    <xf numFmtId="0" fontId="56" fillId="0" borderId="1" xfId="0" applyFont="1" applyFill="1" applyBorder="1" applyProtection="1">
      <alignment vertical="center"/>
      <protection locked="0"/>
    </xf>
    <xf numFmtId="0" fontId="56" fillId="0" borderId="62" xfId="0" applyFont="1" applyFill="1" applyBorder="1" applyProtection="1">
      <alignment vertical="center"/>
      <protection locked="0"/>
    </xf>
    <xf numFmtId="184" fontId="52" fillId="0" borderId="154" xfId="0" applyNumberFormat="1" applyFont="1" applyFill="1" applyBorder="1" applyProtection="1">
      <alignment vertical="center"/>
    </xf>
    <xf numFmtId="184" fontId="52" fillId="0" borderId="114" xfId="0" applyNumberFormat="1" applyFont="1" applyFill="1" applyBorder="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top"/>
    </xf>
    <xf numFmtId="0" fontId="52" fillId="0" borderId="94" xfId="0" applyFont="1" applyFill="1" applyBorder="1" applyAlignment="1" applyProtection="1">
      <alignment horizontal="center" vertical="center"/>
    </xf>
    <xf numFmtId="0" fontId="52" fillId="0" borderId="55" xfId="0" applyFont="1" applyFill="1" applyBorder="1" applyAlignment="1" applyProtection="1">
      <alignment horizontal="center" vertical="center"/>
    </xf>
    <xf numFmtId="184" fontId="56" fillId="0" borderId="99" xfId="0" applyNumberFormat="1" applyFont="1" applyFill="1" applyBorder="1" applyProtection="1">
      <alignment vertical="center"/>
      <protection locked="0"/>
    </xf>
    <xf numFmtId="184" fontId="56" fillId="0" borderId="97" xfId="0" applyNumberFormat="1" applyFont="1" applyFill="1" applyBorder="1" applyProtection="1">
      <alignment vertical="center"/>
      <protection locked="0"/>
    </xf>
    <xf numFmtId="184" fontId="56" fillId="0" borderId="50" xfId="0" applyNumberFormat="1" applyFont="1" applyFill="1" applyBorder="1" applyProtection="1">
      <alignment vertical="center"/>
      <protection locked="0"/>
    </xf>
    <xf numFmtId="184" fontId="56" fillId="0" borderId="112" xfId="0" applyNumberFormat="1" applyFont="1" applyFill="1" applyBorder="1" applyProtection="1">
      <alignment vertical="center"/>
      <protection locked="0"/>
    </xf>
    <xf numFmtId="184" fontId="52" fillId="0" borderId="124" xfId="0" applyNumberFormat="1" applyFont="1" applyFill="1" applyBorder="1" applyAlignment="1" applyProtection="1">
      <alignment horizontal="right" vertical="top"/>
    </xf>
    <xf numFmtId="184" fontId="52" fillId="0" borderId="72" xfId="0" applyNumberFormat="1" applyFont="1" applyFill="1" applyBorder="1" applyAlignment="1" applyProtection="1">
      <alignment horizontal="right" vertical="top"/>
    </xf>
    <xf numFmtId="0" fontId="57" fillId="0" borderId="77" xfId="0" applyFont="1" applyFill="1" applyBorder="1" applyAlignment="1" applyProtection="1">
      <alignment horizontal="center" vertical="center" shrinkToFit="1"/>
    </xf>
    <xf numFmtId="185" fontId="56" fillId="0" borderId="113" xfId="0" applyNumberFormat="1" applyFont="1" applyFill="1" applyBorder="1" applyProtection="1">
      <alignment vertical="center"/>
      <protection locked="0"/>
    </xf>
    <xf numFmtId="185" fontId="56" fillId="0" borderId="114" xfId="0" applyNumberFormat="1" applyFont="1" applyFill="1" applyBorder="1" applyProtection="1">
      <alignment vertical="center"/>
      <protection locked="0"/>
    </xf>
    <xf numFmtId="185" fontId="56" fillId="0" borderId="78" xfId="0" applyNumberFormat="1" applyFont="1" applyFill="1" applyBorder="1" applyProtection="1">
      <alignment vertical="center"/>
      <protection locked="0"/>
    </xf>
    <xf numFmtId="185" fontId="56" fillId="0" borderId="115" xfId="0" applyNumberFormat="1" applyFont="1" applyFill="1" applyBorder="1" applyProtection="1">
      <alignment vertical="center"/>
      <protection locked="0"/>
    </xf>
    <xf numFmtId="184" fontId="52" fillId="0" borderId="109" xfId="0" applyNumberFormat="1" applyFont="1" applyFill="1" applyBorder="1" applyAlignment="1" applyProtection="1">
      <alignment horizontal="right" vertical="top"/>
    </xf>
    <xf numFmtId="184" fontId="52" fillId="0" borderId="110" xfId="0" applyNumberFormat="1" applyFont="1" applyFill="1" applyBorder="1" applyAlignment="1" applyProtection="1">
      <alignment horizontal="right" vertical="top"/>
    </xf>
    <xf numFmtId="0" fontId="55" fillId="0" borderId="129" xfId="0" applyFont="1" applyFill="1" applyBorder="1" applyAlignment="1" applyProtection="1">
      <alignment horizontal="center" vertical="center" wrapText="1"/>
    </xf>
    <xf numFmtId="0" fontId="55" fillId="0" borderId="107" xfId="0" applyFont="1" applyFill="1" applyBorder="1" applyAlignment="1" applyProtection="1">
      <alignment horizontal="center" vertical="center" wrapText="1"/>
    </xf>
    <xf numFmtId="0" fontId="55" fillId="0" borderId="108" xfId="0" applyFont="1" applyFill="1" applyBorder="1" applyAlignment="1" applyProtection="1">
      <alignment horizontal="center" vertical="center"/>
    </xf>
    <xf numFmtId="0" fontId="52" fillId="0" borderId="104" xfId="0" applyFont="1" applyFill="1" applyBorder="1" applyProtection="1">
      <alignment vertical="center"/>
    </xf>
    <xf numFmtId="0" fontId="57" fillId="0" borderId="2" xfId="0" applyFont="1" applyFill="1" applyBorder="1" applyAlignment="1" applyProtection="1">
      <alignment horizontal="center" vertical="center"/>
    </xf>
    <xf numFmtId="0" fontId="53" fillId="0" borderId="83" xfId="0" applyFont="1" applyFill="1" applyBorder="1" applyAlignment="1" applyProtection="1">
      <alignment horizontal="center" vertical="center" wrapText="1"/>
    </xf>
    <xf numFmtId="0" fontId="52" fillId="0" borderId="105" xfId="0" applyFont="1" applyFill="1" applyBorder="1" applyAlignment="1" applyProtection="1">
      <alignment horizontal="center" vertical="center"/>
    </xf>
    <xf numFmtId="0" fontId="52" fillId="0" borderId="87" xfId="0" applyFont="1" applyFill="1" applyBorder="1" applyAlignment="1" applyProtection="1">
      <alignment horizontal="center" vertical="center"/>
    </xf>
    <xf numFmtId="184" fontId="56" fillId="0" borderId="2" xfId="0" applyNumberFormat="1" applyFont="1" applyFill="1" applyBorder="1" applyProtection="1">
      <alignment vertical="center"/>
      <protection locked="0"/>
    </xf>
    <xf numFmtId="0" fontId="55" fillId="0" borderId="79" xfId="0" applyFont="1" applyFill="1" applyBorder="1" applyAlignment="1" applyProtection="1">
      <alignment horizontal="center" vertical="center" wrapText="1"/>
    </xf>
    <xf numFmtId="184" fontId="52" fillId="0" borderId="53" xfId="0" applyNumberFormat="1" applyFont="1" applyFill="1" applyBorder="1" applyProtection="1">
      <alignment vertical="center"/>
    </xf>
    <xf numFmtId="0" fontId="56" fillId="0" borderId="2" xfId="0" applyFont="1" applyFill="1" applyBorder="1" applyAlignment="1" applyProtection="1">
      <alignment horizontal="center" vertical="center" shrinkToFit="1"/>
    </xf>
    <xf numFmtId="0" fontId="61" fillId="0" borderId="57" xfId="0" applyFont="1" applyFill="1" applyBorder="1" applyAlignment="1" applyProtection="1">
      <alignment horizontal="center" vertical="center" wrapText="1" shrinkToFit="1"/>
    </xf>
    <xf numFmtId="0" fontId="57" fillId="0" borderId="60" xfId="0" applyFont="1" applyFill="1" applyBorder="1" applyAlignment="1" applyProtection="1">
      <alignment horizontal="center" vertical="center"/>
    </xf>
    <xf numFmtId="0" fontId="57" fillId="0" borderId="46" xfId="0" applyFont="1" applyFill="1" applyBorder="1" applyAlignment="1" applyProtection="1">
      <alignment vertical="center" wrapText="1"/>
    </xf>
    <xf numFmtId="184" fontId="56" fillId="0" borderId="56" xfId="0" applyNumberFormat="1" applyFont="1" applyFill="1" applyBorder="1" applyProtection="1">
      <alignment vertical="center"/>
      <protection locked="0"/>
    </xf>
    <xf numFmtId="184" fontId="56" fillId="0" borderId="57" xfId="0" applyNumberFormat="1" applyFont="1" applyFill="1" applyBorder="1" applyProtection="1">
      <alignment vertical="center"/>
      <protection locked="0"/>
    </xf>
    <xf numFmtId="184" fontId="56" fillId="0" borderId="40" xfId="0" applyNumberFormat="1" applyFont="1" applyFill="1" applyBorder="1" applyProtection="1">
      <alignment vertical="center"/>
      <protection locked="0"/>
    </xf>
    <xf numFmtId="184" fontId="56" fillId="0" borderId="61" xfId="0" applyNumberFormat="1" applyFont="1" applyFill="1" applyBorder="1" applyProtection="1">
      <alignment vertical="center"/>
      <protection locked="0"/>
    </xf>
    <xf numFmtId="184" fontId="56" fillId="0" borderId="47" xfId="0" applyNumberFormat="1" applyFont="1" applyFill="1" applyBorder="1" applyProtection="1">
      <alignment vertical="center"/>
      <protection locked="0"/>
    </xf>
    <xf numFmtId="0" fontId="57" fillId="0" borderId="46" xfId="0" applyFont="1" applyFill="1" applyBorder="1" applyAlignment="1" applyProtection="1">
      <alignment vertical="center" shrinkToFit="1"/>
    </xf>
    <xf numFmtId="184" fontId="56" fillId="0" borderId="58" xfId="0" applyNumberFormat="1" applyFont="1" applyFill="1" applyBorder="1" applyProtection="1">
      <alignment vertical="center"/>
      <protection locked="0"/>
    </xf>
    <xf numFmtId="184" fontId="56" fillId="0" borderId="59" xfId="0" applyNumberFormat="1" applyFont="1" applyFill="1" applyBorder="1" applyProtection="1">
      <alignment vertical="center"/>
      <protection locked="0"/>
    </xf>
    <xf numFmtId="184" fontId="56" fillId="0" borderId="62" xfId="0" applyNumberFormat="1" applyFont="1" applyFill="1" applyBorder="1" applyProtection="1">
      <alignment vertical="center"/>
      <protection locked="0"/>
    </xf>
    <xf numFmtId="0" fontId="57" fillId="0" borderId="2" xfId="0" applyFont="1" applyFill="1" applyBorder="1" applyAlignment="1" applyProtection="1">
      <alignment horizontal="center" vertical="center" wrapText="1"/>
    </xf>
    <xf numFmtId="0" fontId="57" fillId="0" borderId="2" xfId="0" applyFont="1" applyFill="1" applyBorder="1" applyAlignment="1" applyProtection="1">
      <alignment vertical="center" shrinkToFit="1"/>
    </xf>
    <xf numFmtId="184" fontId="56" fillId="0" borderId="2" xfId="345" applyNumberFormat="1" applyFont="1" applyFill="1" applyBorder="1" applyProtection="1">
      <alignment vertical="center"/>
      <protection locked="0"/>
    </xf>
    <xf numFmtId="0" fontId="57" fillId="0" borderId="46" xfId="0" applyFont="1" applyFill="1" applyBorder="1" applyAlignment="1" applyProtection="1">
      <alignment horizontal="center" vertical="center"/>
    </xf>
    <xf numFmtId="0" fontId="57" fillId="0" borderId="2" xfId="0" applyFont="1" applyFill="1" applyBorder="1" applyAlignment="1" applyProtection="1">
      <alignment vertical="center" wrapText="1"/>
    </xf>
    <xf numFmtId="0" fontId="57" fillId="0" borderId="2" xfId="0" applyFont="1" applyFill="1" applyBorder="1" applyAlignment="1" applyProtection="1">
      <alignment horizontal="center" vertical="center" shrinkToFit="1"/>
    </xf>
    <xf numFmtId="0" fontId="52" fillId="0" borderId="59" xfId="0" applyFont="1" applyFill="1" applyBorder="1" applyProtection="1">
      <alignment vertical="center"/>
    </xf>
    <xf numFmtId="0" fontId="58" fillId="0" borderId="2" xfId="0" applyFont="1" applyFill="1" applyBorder="1" applyAlignment="1" applyProtection="1">
      <alignment horizontal="center" vertical="center" wrapText="1"/>
    </xf>
    <xf numFmtId="0" fontId="57" fillId="0" borderId="2" xfId="0" applyFont="1" applyFill="1" applyBorder="1" applyProtection="1">
      <alignment vertical="center"/>
    </xf>
    <xf numFmtId="0" fontId="56" fillId="0" borderId="53" xfId="0" applyFont="1" applyFill="1" applyBorder="1" applyAlignment="1" applyProtection="1">
      <alignment horizontal="center" vertical="center"/>
    </xf>
    <xf numFmtId="0" fontId="57" fillId="0" borderId="51" xfId="0" applyFont="1" applyFill="1" applyBorder="1" applyProtection="1">
      <alignment vertical="center"/>
    </xf>
    <xf numFmtId="0" fontId="54" fillId="0" borderId="0" xfId="0" applyFont="1" applyFill="1" applyAlignment="1" applyProtection="1">
      <alignment horizontal="center" vertical="center"/>
    </xf>
    <xf numFmtId="0" fontId="55" fillId="0" borderId="54" xfId="0" applyFont="1" applyFill="1" applyBorder="1" applyAlignment="1" applyProtection="1">
      <alignment horizontal="center" vertical="center" wrapText="1" shrinkToFit="1"/>
    </xf>
    <xf numFmtId="0" fontId="55" fillId="0" borderId="94" xfId="0" applyFont="1" applyFill="1" applyBorder="1" applyAlignment="1" applyProtection="1">
      <alignment horizontal="center" vertical="center" shrinkToFit="1"/>
    </xf>
    <xf numFmtId="0" fontId="55" fillId="0" borderId="56" xfId="0" applyFont="1" applyFill="1" applyBorder="1" applyAlignment="1" applyProtection="1">
      <alignment horizontal="center" vertical="center" shrinkToFit="1"/>
    </xf>
    <xf numFmtId="0" fontId="55" fillId="0" borderId="2" xfId="0" applyFont="1" applyFill="1" applyBorder="1" applyAlignment="1" applyProtection="1">
      <alignment horizontal="center" vertical="center" shrinkToFit="1"/>
    </xf>
    <xf numFmtId="0" fontId="55" fillId="0" borderId="143" xfId="0" applyFont="1" applyFill="1" applyBorder="1" applyAlignment="1" applyProtection="1">
      <alignment horizontal="center" vertical="center" wrapText="1" shrinkToFit="1"/>
    </xf>
    <xf numFmtId="0" fontId="55" fillId="0" borderId="46" xfId="0" applyFont="1" applyFill="1" applyBorder="1" applyAlignment="1" applyProtection="1">
      <alignment horizontal="center" vertical="center" shrinkToFit="1"/>
    </xf>
    <xf numFmtId="0" fontId="55" fillId="0" borderId="145" xfId="0" applyFont="1" applyFill="1" applyBorder="1" applyAlignment="1" applyProtection="1">
      <alignment horizontal="center" vertical="center" wrapText="1" shrinkToFit="1"/>
    </xf>
    <xf numFmtId="0" fontId="55" fillId="0" borderId="46" xfId="0" applyFont="1" applyFill="1" applyBorder="1" applyAlignment="1" applyProtection="1">
      <alignment horizontal="center" vertical="center" wrapText="1" shrinkToFit="1"/>
    </xf>
    <xf numFmtId="0" fontId="55" fillId="0" borderId="146" xfId="0" applyFont="1" applyFill="1" applyBorder="1" applyAlignment="1" applyProtection="1">
      <alignment horizontal="center" vertical="center" wrapText="1" shrinkToFit="1"/>
    </xf>
    <xf numFmtId="186" fontId="52" fillId="0" borderId="58" xfId="0" applyNumberFormat="1" applyFont="1" applyFill="1" applyBorder="1" applyAlignment="1" applyProtection="1">
      <alignment horizontal="center" vertical="center"/>
    </xf>
    <xf numFmtId="186" fontId="52" fillId="0" borderId="126" xfId="0" applyNumberFormat="1" applyFont="1" applyFill="1" applyBorder="1" applyAlignment="1" applyProtection="1">
      <alignment horizontal="center" vertical="center"/>
    </xf>
    <xf numFmtId="0" fontId="52" fillId="0" borderId="98" xfId="0" applyFont="1" applyFill="1" applyBorder="1" applyAlignment="1" applyProtection="1">
      <alignment horizontal="center" vertical="center"/>
    </xf>
    <xf numFmtId="0" fontId="52" fillId="0" borderId="111" xfId="0" applyFont="1" applyFill="1" applyBorder="1" applyAlignment="1" applyProtection="1">
      <alignment horizontal="center" vertical="center"/>
    </xf>
    <xf numFmtId="0" fontId="52" fillId="0" borderId="2" xfId="0" applyFont="1" applyFill="1" applyBorder="1" applyAlignment="1" applyProtection="1">
      <alignment horizontal="left" vertical="center" wrapText="1"/>
    </xf>
    <xf numFmtId="0" fontId="56" fillId="0" borderId="2" xfId="0" applyFont="1" applyFill="1" applyBorder="1" applyAlignment="1" applyProtection="1">
      <alignment horizontal="center" vertical="center"/>
    </xf>
    <xf numFmtId="0" fontId="62" fillId="0" borderId="2" xfId="0" applyFont="1" applyFill="1" applyBorder="1" applyAlignment="1" applyProtection="1">
      <alignment horizontal="left" vertical="center" wrapText="1"/>
    </xf>
    <xf numFmtId="0" fontId="55" fillId="0" borderId="94" xfId="0" applyFont="1" applyFill="1" applyBorder="1" applyAlignment="1" applyProtection="1">
      <alignment horizontal="center" vertical="center" wrapText="1" shrinkToFit="1"/>
    </xf>
    <xf numFmtId="0" fontId="52" fillId="0" borderId="55" xfId="0" applyFont="1" applyFill="1" applyBorder="1" applyAlignment="1" applyProtection="1">
      <alignment horizontal="center" vertical="center" wrapText="1" shrinkToFit="1"/>
    </xf>
    <xf numFmtId="0" fontId="52" fillId="0" borderId="57" xfId="0" applyFont="1" applyFill="1" applyBorder="1" applyAlignment="1" applyProtection="1">
      <alignment horizontal="center" vertical="center" shrinkToFit="1"/>
    </xf>
    <xf numFmtId="0" fontId="57"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xf>
    <xf numFmtId="0" fontId="57" fillId="0" borderId="0" xfId="0" applyFont="1" applyFill="1" applyBorder="1" applyAlignment="1" applyProtection="1">
      <alignment horizontal="left" vertical="center" shrinkToFit="1"/>
    </xf>
    <xf numFmtId="0" fontId="56" fillId="0" borderId="64" xfId="0" applyFont="1" applyFill="1" applyBorder="1" applyAlignment="1" applyProtection="1">
      <alignment horizontal="center" vertical="center"/>
    </xf>
    <xf numFmtId="0" fontId="56" fillId="0" borderId="65" xfId="0" applyFont="1" applyFill="1" applyBorder="1" applyAlignment="1" applyProtection="1">
      <alignment horizontal="center" vertical="center"/>
    </xf>
    <xf numFmtId="0" fontId="56" fillId="0" borderId="66" xfId="0" applyFont="1" applyFill="1" applyBorder="1" applyAlignment="1" applyProtection="1">
      <alignment horizontal="center" vertical="center"/>
    </xf>
    <xf numFmtId="0" fontId="57" fillId="0" borderId="2"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wrapText="1"/>
    </xf>
    <xf numFmtId="0" fontId="57" fillId="0" borderId="2" xfId="0" applyFont="1" applyFill="1" applyBorder="1" applyAlignment="1" applyProtection="1">
      <alignment horizontal="center" vertical="center"/>
    </xf>
    <xf numFmtId="183" fontId="56" fillId="0" borderId="2" xfId="0" applyNumberFormat="1" applyFont="1" applyFill="1" applyBorder="1" applyAlignment="1" applyProtection="1">
      <alignment horizontal="center" vertical="center"/>
    </xf>
    <xf numFmtId="184" fontId="56" fillId="0" borderId="2"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52"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46" xfId="0" applyFont="1" applyFill="1" applyBorder="1" applyAlignment="1" applyProtection="1">
      <alignment horizontal="center" vertical="center"/>
    </xf>
    <xf numFmtId="0" fontId="52" fillId="0" borderId="91" xfId="0" applyFont="1" applyFill="1" applyBorder="1" applyAlignment="1" applyProtection="1">
      <alignment horizontal="center" vertical="center" shrinkToFit="1"/>
    </xf>
    <xf numFmtId="0" fontId="52" fillId="0" borderId="144" xfId="0" applyFont="1" applyFill="1" applyBorder="1" applyAlignment="1" applyProtection="1">
      <alignment horizontal="center" vertical="center" shrinkToFit="1"/>
    </xf>
    <xf numFmtId="0" fontId="57" fillId="0" borderId="47" xfId="0" applyFont="1" applyFill="1" applyBorder="1" applyAlignment="1" applyProtection="1">
      <alignment horizontal="center" vertical="center"/>
    </xf>
    <xf numFmtId="0" fontId="57" fillId="0" borderId="49" xfId="0" applyFont="1" applyFill="1" applyBorder="1" applyAlignment="1" applyProtection="1">
      <alignment horizontal="center" vertical="center"/>
    </xf>
    <xf numFmtId="0" fontId="57" fillId="0" borderId="5" xfId="0" applyFont="1" applyFill="1" applyBorder="1" applyAlignment="1" applyProtection="1">
      <alignment horizontal="center" vertical="center"/>
    </xf>
    <xf numFmtId="0" fontId="53" fillId="0" borderId="49" xfId="0" applyFont="1" applyFill="1" applyBorder="1" applyAlignment="1" applyProtection="1">
      <alignment horizontal="center" vertical="center" wrapText="1"/>
    </xf>
    <xf numFmtId="0" fontId="53" fillId="0" borderId="52" xfId="0" applyFont="1" applyFill="1" applyBorder="1" applyAlignment="1" applyProtection="1">
      <alignment horizontal="center" vertical="center" wrapText="1"/>
    </xf>
    <xf numFmtId="0" fontId="53" fillId="0" borderId="3" xfId="0"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53" fillId="0" borderId="5" xfId="0" applyFont="1" applyFill="1" applyBorder="1" applyAlignment="1" applyProtection="1">
      <alignment horizontal="center" vertical="center" wrapText="1"/>
    </xf>
    <xf numFmtId="0" fontId="53" fillId="0" borderId="6" xfId="0" applyFont="1" applyFill="1" applyBorder="1" applyAlignment="1" applyProtection="1">
      <alignment horizontal="center" vertical="center" wrapText="1"/>
    </xf>
    <xf numFmtId="0" fontId="58" fillId="0" borderId="49"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7" fillId="0" borderId="49" xfId="0" applyFont="1" applyFill="1" applyBorder="1" applyAlignment="1" applyProtection="1">
      <alignment horizontal="center" vertical="center" wrapText="1"/>
    </xf>
    <xf numFmtId="0" fontId="57" fillId="0" borderId="5" xfId="0" applyFont="1" applyFill="1" applyBorder="1" applyAlignment="1" applyProtection="1">
      <alignment horizontal="center" vertical="center" wrapText="1"/>
    </xf>
    <xf numFmtId="0" fontId="57" fillId="0" borderId="54" xfId="0" applyFont="1" applyFill="1" applyBorder="1" applyAlignment="1" applyProtection="1">
      <alignment horizontal="center" vertical="center"/>
    </xf>
    <xf numFmtId="0" fontId="57" fillId="0" borderId="56" xfId="0" applyFont="1" applyFill="1" applyBorder="1" applyAlignment="1" applyProtection="1">
      <alignment horizontal="center" vertical="center"/>
    </xf>
    <xf numFmtId="0" fontId="57" fillId="0" borderId="55" xfId="0" applyFont="1" applyFill="1" applyBorder="1" applyAlignment="1" applyProtection="1">
      <alignment horizontal="center" vertical="center"/>
    </xf>
    <xf numFmtId="0" fontId="57" fillId="0" borderId="57" xfId="0" applyFont="1" applyFill="1" applyBorder="1" applyAlignment="1" applyProtection="1">
      <alignment horizontal="center" vertical="center"/>
    </xf>
    <xf numFmtId="0" fontId="57" fillId="0" borderId="1" xfId="0" applyFont="1" applyFill="1" applyBorder="1" applyAlignment="1" applyProtection="1">
      <alignment horizontal="center" vertical="center"/>
    </xf>
    <xf numFmtId="0" fontId="57" fillId="0" borderId="60" xfId="0" applyFont="1" applyFill="1" applyBorder="1" applyAlignment="1" applyProtection="1">
      <alignment horizontal="center" vertical="center"/>
    </xf>
    <xf numFmtId="0" fontId="57" fillId="0" borderId="61" xfId="0" applyFont="1" applyFill="1" applyBorder="1" applyAlignment="1" applyProtection="1">
      <alignment horizontal="center" vertical="center"/>
    </xf>
    <xf numFmtId="0" fontId="57" fillId="0" borderId="46"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shrinkToFit="1"/>
    </xf>
    <xf numFmtId="0" fontId="52" fillId="0" borderId="128" xfId="0" applyFont="1" applyFill="1" applyBorder="1" applyAlignment="1" applyProtection="1">
      <alignment horizontal="center" vertical="center" shrinkToFit="1"/>
    </xf>
    <xf numFmtId="0" fontId="57" fillId="0" borderId="0" xfId="0" applyFont="1" applyFill="1" applyBorder="1" applyAlignment="1" applyProtection="1">
      <alignment vertical="center" wrapText="1"/>
    </xf>
    <xf numFmtId="0" fontId="55" fillId="0" borderId="84" xfId="0" applyFont="1" applyFill="1" applyBorder="1" applyAlignment="1" applyProtection="1">
      <alignment horizontal="center" vertical="center" wrapText="1"/>
    </xf>
    <xf numFmtId="0" fontId="55" fillId="0" borderId="93" xfId="0" applyFont="1" applyFill="1" applyBorder="1" applyAlignment="1" applyProtection="1">
      <alignment horizontal="center" vertical="center" wrapText="1"/>
    </xf>
    <xf numFmtId="0" fontId="55" fillId="0" borderId="86" xfId="0"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0" fontId="55" fillId="0" borderId="128" xfId="0" applyFont="1" applyFill="1" applyBorder="1" applyAlignment="1" applyProtection="1">
      <alignment horizontal="center" vertical="center" wrapText="1"/>
    </xf>
    <xf numFmtId="0" fontId="52" fillId="0" borderId="84" xfId="0" applyFont="1" applyFill="1" applyBorder="1" applyAlignment="1" applyProtection="1">
      <alignment horizontal="center" vertical="center" wrapText="1" shrinkToFit="1"/>
    </xf>
    <xf numFmtId="0" fontId="52" fillId="0" borderId="103" xfId="0" applyFont="1" applyFill="1" applyBorder="1" applyAlignment="1" applyProtection="1">
      <alignment horizontal="center" vertical="center" shrinkToFit="1"/>
    </xf>
    <xf numFmtId="0" fontId="52" fillId="0" borderId="86"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184" fontId="52" fillId="0" borderId="51" xfId="0"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center"/>
    </xf>
    <xf numFmtId="0" fontId="52" fillId="0" borderId="148" xfId="0" applyFont="1" applyFill="1" applyBorder="1" applyAlignment="1" applyProtection="1">
      <alignment horizontal="center" vertical="center"/>
    </xf>
    <xf numFmtId="0" fontId="52" fillId="0" borderId="155" xfId="0" applyFont="1" applyFill="1" applyBorder="1" applyAlignment="1" applyProtection="1">
      <alignment horizontal="center" vertical="center"/>
    </xf>
    <xf numFmtId="0" fontId="57" fillId="0" borderId="97" xfId="0" applyFont="1" applyFill="1" applyBorder="1" applyAlignment="1" applyProtection="1">
      <alignment horizontal="center" vertical="center" wrapText="1"/>
    </xf>
    <xf numFmtId="0" fontId="57" fillId="0" borderId="116" xfId="0" applyFont="1" applyFill="1" applyBorder="1" applyAlignment="1" applyProtection="1">
      <alignment horizontal="center" vertical="center" wrapText="1"/>
    </xf>
    <xf numFmtId="0" fontId="57" fillId="0" borderId="121" xfId="0" applyFont="1" applyFill="1" applyBorder="1" applyAlignment="1" applyProtection="1">
      <alignment horizontal="center" vertical="center"/>
    </xf>
    <xf numFmtId="0" fontId="57" fillId="0" borderId="100" xfId="0" applyFont="1" applyFill="1" applyBorder="1" applyAlignment="1" applyProtection="1">
      <alignment horizontal="center" vertical="center"/>
    </xf>
    <xf numFmtId="0" fontId="57" fillId="0" borderId="119" xfId="0" applyFont="1" applyFill="1" applyBorder="1" applyAlignment="1" applyProtection="1">
      <alignment horizontal="center" vertical="center"/>
    </xf>
    <xf numFmtId="0" fontId="57" fillId="0" borderId="120" xfId="0" applyFont="1" applyFill="1" applyBorder="1" applyAlignment="1" applyProtection="1">
      <alignment horizontal="center" vertical="center"/>
    </xf>
    <xf numFmtId="0" fontId="57" fillId="0" borderId="112" xfId="0" applyFont="1" applyFill="1" applyBorder="1" applyAlignment="1" applyProtection="1">
      <alignment horizontal="center" vertical="center"/>
    </xf>
    <xf numFmtId="0" fontId="57" fillId="0" borderId="118"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6" fillId="0" borderId="99" xfId="0" applyFont="1" applyFill="1" applyBorder="1" applyAlignment="1" applyProtection="1">
      <alignment horizontal="center" vertical="center" shrinkToFit="1"/>
    </xf>
    <xf numFmtId="0" fontId="56" fillId="0" borderId="100" xfId="0" applyFont="1" applyFill="1" applyBorder="1" applyAlignment="1" applyProtection="1">
      <alignment horizontal="center" vertical="center" shrinkToFit="1"/>
    </xf>
    <xf numFmtId="0" fontId="52" fillId="0" borderId="54" xfId="0" applyFont="1" applyFill="1" applyBorder="1" applyAlignment="1" applyProtection="1">
      <alignment horizontal="center" vertical="center" shrinkToFit="1"/>
    </xf>
    <xf numFmtId="0" fontId="52" fillId="0" borderId="94" xfId="0" applyFont="1" applyFill="1" applyBorder="1" applyAlignment="1" applyProtection="1">
      <alignment horizontal="center" vertical="center" shrinkToFit="1"/>
    </xf>
    <xf numFmtId="0" fontId="52" fillId="0" borderId="157" xfId="0" applyFont="1" applyFill="1" applyBorder="1" applyAlignment="1" applyProtection="1">
      <alignment horizontal="center" vertical="center" shrinkToFit="1"/>
    </xf>
    <xf numFmtId="0" fontId="52" fillId="0" borderId="75" xfId="0" applyFont="1" applyFill="1" applyBorder="1" applyAlignment="1" applyProtection="1">
      <alignment horizontal="center" vertical="center" shrinkToFit="1"/>
    </xf>
    <xf numFmtId="0" fontId="55" fillId="0" borderId="57" xfId="0" applyFont="1" applyFill="1" applyBorder="1" applyAlignment="1" applyProtection="1">
      <alignment horizontal="center" vertical="center" wrapText="1"/>
    </xf>
    <xf numFmtId="0" fontId="52" fillId="0" borderId="89"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shrinkToFit="1"/>
    </xf>
    <xf numFmtId="0" fontId="53" fillId="0" borderId="84" xfId="0" applyFont="1" applyFill="1" applyBorder="1" applyAlignment="1" applyProtection="1">
      <alignment horizontal="center" vertical="center" wrapText="1"/>
    </xf>
    <xf numFmtId="0" fontId="53" fillId="0" borderId="93" xfId="0"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4" xfId="0" applyFont="1" applyFill="1" applyBorder="1" applyAlignment="1" applyProtection="1">
      <alignment horizontal="center" vertical="center"/>
    </xf>
    <xf numFmtId="0" fontId="53" fillId="0" borderId="95" xfId="0" applyFont="1" applyFill="1" applyBorder="1" applyAlignment="1" applyProtection="1">
      <alignment horizontal="center" vertical="center"/>
    </xf>
    <xf numFmtId="0" fontId="53" fillId="0" borderId="94" xfId="0" applyFont="1" applyFill="1" applyBorder="1" applyAlignment="1" applyProtection="1">
      <alignment horizontal="center" vertical="center"/>
    </xf>
    <xf numFmtId="0" fontId="53" fillId="0" borderId="55" xfId="0" applyFont="1" applyFill="1" applyBorder="1" applyAlignment="1" applyProtection="1">
      <alignment horizontal="center" vertical="center"/>
    </xf>
    <xf numFmtId="0" fontId="53" fillId="0" borderId="57"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3" fillId="0" borderId="100" xfId="0" applyFont="1" applyFill="1" applyBorder="1" applyAlignment="1" applyProtection="1">
      <alignment horizontal="center" vertical="center"/>
    </xf>
    <xf numFmtId="0" fontId="57" fillId="0" borderId="47" xfId="0" applyFont="1" applyFill="1" applyBorder="1" applyAlignment="1" applyProtection="1">
      <alignment horizontal="center" vertical="center" wrapText="1"/>
    </xf>
    <xf numFmtId="0" fontId="55" fillId="0" borderId="91" xfId="0" applyFont="1" applyFill="1" applyBorder="1" applyAlignment="1" applyProtection="1">
      <alignment horizontal="center" vertical="center" wrapText="1"/>
    </xf>
    <xf numFmtId="0" fontId="55" fillId="0" borderId="92" xfId="0" applyFont="1" applyFill="1" applyBorder="1" applyAlignment="1" applyProtection="1">
      <alignment horizontal="center" vertical="center" wrapText="1"/>
    </xf>
    <xf numFmtId="0" fontId="55" fillId="0" borderId="101" xfId="0" applyFont="1" applyFill="1" applyBorder="1" applyAlignment="1" applyProtection="1">
      <alignment horizontal="center" vertical="center" wrapText="1"/>
    </xf>
    <xf numFmtId="0" fontId="52" fillId="0" borderId="103" xfId="0" applyFont="1" applyFill="1" applyBorder="1" applyAlignment="1" applyProtection="1">
      <alignment horizontal="center" vertical="center"/>
    </xf>
    <xf numFmtId="0" fontId="53" fillId="0" borderId="84" xfId="0" applyFont="1" applyFill="1" applyBorder="1" applyAlignment="1" applyProtection="1">
      <alignment horizontal="center" vertical="center" wrapText="1" shrinkToFit="1"/>
    </xf>
    <xf numFmtId="0" fontId="53" fillId="0" borderId="104" xfId="0" applyFont="1" applyFill="1" applyBorder="1" applyAlignment="1" applyProtection="1">
      <alignment horizontal="center" vertical="center" shrinkToFit="1"/>
    </xf>
    <xf numFmtId="0" fontId="53" fillId="0" borderId="95" xfId="0" applyFont="1" applyFill="1" applyBorder="1" applyAlignment="1" applyProtection="1">
      <alignment horizontal="center" vertical="center" shrinkToFit="1"/>
    </xf>
    <xf numFmtId="0" fontId="53" fillId="0" borderId="122" xfId="0" applyFont="1" applyFill="1" applyBorder="1" applyAlignment="1" applyProtection="1">
      <alignment horizontal="center" vertical="center" shrinkToFit="1"/>
    </xf>
    <xf numFmtId="0" fontId="55" fillId="0" borderId="67" xfId="0" applyFont="1" applyFill="1" applyBorder="1" applyAlignment="1" applyProtection="1">
      <alignment horizontal="center" vertical="center" wrapText="1"/>
    </xf>
    <xf numFmtId="0" fontId="55" fillId="0" borderId="68" xfId="0" applyFont="1" applyFill="1" applyBorder="1" applyAlignment="1" applyProtection="1">
      <alignment horizontal="center" vertical="center" wrapText="1"/>
    </xf>
    <xf numFmtId="0" fontId="56" fillId="0" borderId="46" xfId="0" applyFont="1" applyFill="1" applyBorder="1" applyAlignment="1" applyProtection="1">
      <alignment horizontal="left" vertical="top"/>
    </xf>
    <xf numFmtId="0" fontId="56" fillId="0" borderId="40" xfId="0" applyFont="1" applyFill="1" applyBorder="1" applyAlignment="1" applyProtection="1">
      <alignment horizontal="left" vertical="top"/>
    </xf>
    <xf numFmtId="0" fontId="56" fillId="0" borderId="47" xfId="0" applyFont="1" applyFill="1" applyBorder="1" applyAlignment="1" applyProtection="1">
      <alignment horizontal="left" vertical="top"/>
    </xf>
    <xf numFmtId="0" fontId="63" fillId="0" borderId="46" xfId="0" applyFont="1" applyFill="1" applyBorder="1" applyAlignment="1" applyProtection="1">
      <alignment horizontal="left" vertical="top"/>
    </xf>
    <xf numFmtId="0" fontId="63" fillId="0" borderId="40" xfId="0" applyFont="1" applyFill="1" applyBorder="1" applyAlignment="1" applyProtection="1">
      <alignment horizontal="left" vertical="top"/>
    </xf>
    <xf numFmtId="0" fontId="63" fillId="0" borderId="47" xfId="0" applyFont="1" applyFill="1" applyBorder="1" applyAlignment="1" applyProtection="1">
      <alignment horizontal="left" vertical="top"/>
    </xf>
    <xf numFmtId="0" fontId="57" fillId="0" borderId="40" xfId="0" applyFont="1" applyFill="1" applyBorder="1" applyAlignment="1" applyProtection="1">
      <alignment horizontal="center" vertical="center"/>
    </xf>
    <xf numFmtId="0" fontId="52" fillId="51" borderId="98" xfId="0" applyFont="1" applyFill="1" applyBorder="1" applyAlignment="1" applyProtection="1">
      <alignment horizontal="center" vertical="center"/>
    </xf>
    <xf numFmtId="0" fontId="52" fillId="51" borderId="111" xfId="0" applyFont="1" applyFill="1" applyBorder="1" applyAlignment="1" applyProtection="1">
      <alignment horizontal="center" vertical="center"/>
    </xf>
    <xf numFmtId="0" fontId="56" fillId="48" borderId="2" xfId="0" applyFont="1" applyFill="1" applyBorder="1" applyAlignment="1" applyProtection="1">
      <alignment horizontal="center" vertical="center"/>
    </xf>
    <xf numFmtId="0" fontId="62" fillId="48" borderId="2" xfId="0" applyFont="1" applyFill="1" applyBorder="1" applyAlignment="1" applyProtection="1">
      <alignment horizontal="left" vertical="center" wrapText="1"/>
    </xf>
    <xf numFmtId="0" fontId="56" fillId="48" borderId="64" xfId="0" applyFont="1" applyFill="1" applyBorder="1" applyAlignment="1" applyProtection="1">
      <alignment horizontal="center" vertical="center"/>
    </xf>
    <xf numFmtId="0" fontId="56" fillId="48" borderId="65" xfId="0" applyFont="1" applyFill="1" applyBorder="1" applyAlignment="1" applyProtection="1">
      <alignment horizontal="center" vertical="center"/>
    </xf>
    <xf numFmtId="0" fontId="56" fillId="48" borderId="66" xfId="0" applyFont="1" applyFill="1" applyBorder="1" applyAlignment="1" applyProtection="1">
      <alignment horizontal="center" vertical="center"/>
    </xf>
    <xf numFmtId="0" fontId="57" fillId="48" borderId="2" xfId="0" applyFont="1" applyFill="1" applyBorder="1" applyAlignment="1" applyProtection="1">
      <alignment horizontal="center" vertical="center" shrinkToFit="1"/>
    </xf>
    <xf numFmtId="0" fontId="57" fillId="48" borderId="2"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xf>
    <xf numFmtId="0" fontId="57" fillId="48" borderId="47" xfId="0" applyFont="1" applyFill="1" applyBorder="1" applyAlignment="1" applyProtection="1">
      <alignment horizontal="center" vertical="center"/>
    </xf>
    <xf numFmtId="0" fontId="57" fillId="48" borderId="49" xfId="0" applyFont="1" applyFill="1" applyBorder="1" applyAlignment="1" applyProtection="1">
      <alignment horizontal="center" vertical="center"/>
    </xf>
    <xf numFmtId="0" fontId="57" fillId="48" borderId="5" xfId="0" applyFont="1" applyFill="1" applyBorder="1" applyAlignment="1" applyProtection="1">
      <alignment horizontal="center" vertical="center"/>
    </xf>
    <xf numFmtId="0" fontId="58" fillId="48" borderId="49" xfId="0" applyFont="1" applyFill="1" applyBorder="1" applyAlignment="1" applyProtection="1">
      <alignment horizontal="center" vertical="center" wrapText="1"/>
    </xf>
    <xf numFmtId="0" fontId="58" fillId="48" borderId="5" xfId="0" applyFont="1" applyFill="1" applyBorder="1" applyAlignment="1" applyProtection="1">
      <alignment horizontal="center" vertical="center" wrapText="1"/>
    </xf>
    <xf numFmtId="0" fontId="57" fillId="48" borderId="49"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7" fillId="48" borderId="54" xfId="0" applyFont="1" applyFill="1" applyBorder="1" applyAlignment="1" applyProtection="1">
      <alignment horizontal="center" vertical="center"/>
    </xf>
    <xf numFmtId="0" fontId="57" fillId="48" borderId="56" xfId="0" applyFont="1" applyFill="1" applyBorder="1" applyAlignment="1" applyProtection="1">
      <alignment horizontal="center" vertical="center"/>
    </xf>
    <xf numFmtId="0" fontId="57" fillId="48" borderId="55" xfId="0" applyFont="1" applyFill="1" applyBorder="1" applyAlignment="1" applyProtection="1">
      <alignment horizontal="center" vertical="center"/>
    </xf>
    <xf numFmtId="0" fontId="57" fillId="48" borderId="57" xfId="0" applyFont="1" applyFill="1" applyBorder="1" applyAlignment="1" applyProtection="1">
      <alignment horizontal="center" vertical="center"/>
    </xf>
    <xf numFmtId="0" fontId="57" fillId="48" borderId="1" xfId="0" applyFont="1" applyFill="1" applyBorder="1" applyAlignment="1" applyProtection="1">
      <alignment horizontal="center" vertical="center"/>
    </xf>
    <xf numFmtId="0" fontId="57" fillId="48" borderId="60" xfId="0" applyFont="1" applyFill="1" applyBorder="1" applyAlignment="1" applyProtection="1">
      <alignment horizontal="center" vertical="center"/>
    </xf>
    <xf numFmtId="0" fontId="57" fillId="48" borderId="61" xfId="0" applyFont="1" applyFill="1" applyBorder="1" applyAlignment="1" applyProtection="1">
      <alignment horizontal="center" vertical="center"/>
    </xf>
    <xf numFmtId="0" fontId="57" fillId="48" borderId="46" xfId="0" applyFont="1" applyFill="1" applyBorder="1" applyAlignment="1" applyProtection="1">
      <alignment horizontal="center" vertical="center" wrapText="1"/>
    </xf>
    <xf numFmtId="0" fontId="55" fillId="0" borderId="84" xfId="0" applyFont="1" applyBorder="1" applyAlignment="1" applyProtection="1">
      <alignment horizontal="center" vertical="center" wrapText="1"/>
    </xf>
    <xf numFmtId="0" fontId="55" fillId="0" borderId="93" xfId="0" applyFont="1" applyBorder="1" applyAlignment="1" applyProtection="1">
      <alignment horizontal="center" vertical="center" wrapText="1"/>
    </xf>
    <xf numFmtId="0" fontId="55" fillId="0" borderId="86" xfId="0" applyFont="1" applyBorder="1" applyAlignment="1" applyProtection="1">
      <alignment horizontal="center" vertical="center" wrapText="1"/>
    </xf>
    <xf numFmtId="0" fontId="55" fillId="0" borderId="4" xfId="0" applyFont="1" applyBorder="1" applyAlignment="1" applyProtection="1">
      <alignment horizontal="center" vertical="center" wrapText="1"/>
    </xf>
    <xf numFmtId="0" fontId="55" fillId="0" borderId="127" xfId="0" applyFont="1" applyBorder="1" applyAlignment="1" applyProtection="1">
      <alignment horizontal="center" vertical="center" wrapText="1"/>
    </xf>
    <xf numFmtId="0" fontId="55" fillId="0" borderId="128" xfId="0" applyFont="1" applyBorder="1" applyAlignment="1" applyProtection="1">
      <alignment horizontal="center" vertical="center" wrapText="1"/>
    </xf>
    <xf numFmtId="184" fontId="52" fillId="51" borderId="51" xfId="0" applyNumberFormat="1" applyFont="1" applyFill="1" applyBorder="1" applyAlignment="1" applyProtection="1">
      <alignment horizontal="center" vertical="center"/>
    </xf>
    <xf numFmtId="0" fontId="52" fillId="51" borderId="106" xfId="0" applyFont="1" applyFill="1" applyBorder="1" applyAlignment="1" applyProtection="1">
      <alignment horizontal="center" vertical="center"/>
    </xf>
    <xf numFmtId="0" fontId="57" fillId="48" borderId="97" xfId="0" applyFont="1" applyFill="1" applyBorder="1" applyAlignment="1" applyProtection="1">
      <alignment horizontal="center" vertical="center" wrapText="1"/>
    </xf>
    <xf numFmtId="0" fontId="57" fillId="48" borderId="116" xfId="0" applyFont="1" applyFill="1" applyBorder="1" applyAlignment="1" applyProtection="1">
      <alignment horizontal="center" vertical="center" wrapText="1"/>
    </xf>
    <xf numFmtId="0" fontId="57" fillId="48" borderId="121" xfId="0" applyFont="1" applyFill="1" applyBorder="1" applyAlignment="1" applyProtection="1">
      <alignment horizontal="center" vertical="center"/>
    </xf>
    <xf numFmtId="0" fontId="57" fillId="48" borderId="100" xfId="0" applyFont="1" applyFill="1" applyBorder="1" applyAlignment="1" applyProtection="1">
      <alignment horizontal="center" vertical="center"/>
    </xf>
    <xf numFmtId="0" fontId="57" fillId="48" borderId="119" xfId="0" applyFont="1" applyFill="1" applyBorder="1" applyAlignment="1" applyProtection="1">
      <alignment horizontal="center" vertical="center"/>
    </xf>
    <xf numFmtId="0" fontId="57" fillId="48" borderId="120" xfId="0" applyFont="1" applyFill="1" applyBorder="1" applyAlignment="1" applyProtection="1">
      <alignment horizontal="center" vertical="center"/>
    </xf>
    <xf numFmtId="0" fontId="57" fillId="48" borderId="112" xfId="0" applyFont="1" applyFill="1" applyBorder="1" applyAlignment="1" applyProtection="1">
      <alignment horizontal="center" vertical="center"/>
    </xf>
    <xf numFmtId="0" fontId="57" fillId="48" borderId="118" xfId="0" applyFont="1" applyFill="1" applyBorder="1" applyAlignment="1" applyProtection="1">
      <alignment horizontal="center" vertical="center"/>
    </xf>
    <xf numFmtId="0" fontId="57" fillId="48" borderId="117" xfId="0" applyFont="1" applyFill="1" applyBorder="1" applyAlignment="1" applyProtection="1">
      <alignment horizontal="center" vertical="center"/>
    </xf>
    <xf numFmtId="0" fontId="56" fillId="48" borderId="99" xfId="0" applyFont="1" applyFill="1" applyBorder="1" applyAlignment="1" applyProtection="1">
      <alignment horizontal="center" vertical="center" shrinkToFit="1"/>
    </xf>
    <xf numFmtId="0" fontId="56" fillId="48" borderId="100" xfId="0" applyFont="1" applyFill="1" applyBorder="1" applyAlignment="1" applyProtection="1">
      <alignment horizontal="center" vertical="center" shrinkToFit="1"/>
    </xf>
    <xf numFmtId="0" fontId="52" fillId="0" borderId="54" xfId="0" applyFont="1" applyBorder="1" applyAlignment="1" applyProtection="1">
      <alignment horizontal="center" vertical="center" shrinkToFit="1"/>
    </xf>
    <xf numFmtId="0" fontId="52" fillId="0" borderId="94" xfId="0" applyFont="1" applyBorder="1" applyAlignment="1" applyProtection="1">
      <alignment horizontal="center" vertical="center" shrinkToFit="1"/>
    </xf>
    <xf numFmtId="0" fontId="52" fillId="51" borderId="89" xfId="0" applyFont="1" applyFill="1" applyBorder="1" applyAlignment="1" applyProtection="1">
      <alignment horizontal="center" vertical="center"/>
    </xf>
    <xf numFmtId="0" fontId="57" fillId="48" borderId="47" xfId="0" applyFont="1" applyFill="1" applyBorder="1" applyAlignment="1" applyProtection="1">
      <alignment horizontal="center" vertical="center" wrapText="1"/>
    </xf>
    <xf numFmtId="0" fontId="56" fillId="0" borderId="46" xfId="0" applyFont="1" applyFill="1" applyBorder="1" applyAlignment="1" applyProtection="1">
      <alignment horizontal="left" vertical="top" wrapText="1"/>
    </xf>
    <xf numFmtId="0" fontId="56" fillId="0" borderId="40" xfId="0" applyFont="1" applyFill="1" applyBorder="1" applyAlignment="1" applyProtection="1">
      <alignment horizontal="left" vertical="top" wrapText="1"/>
    </xf>
    <xf numFmtId="0" fontId="56" fillId="0" borderId="47" xfId="0" applyFont="1" applyFill="1" applyBorder="1" applyAlignment="1" applyProtection="1">
      <alignment horizontal="left" vertical="top" wrapText="1"/>
    </xf>
    <xf numFmtId="0" fontId="57" fillId="48" borderId="40" xfId="0" applyFont="1" applyFill="1" applyBorder="1" applyAlignment="1" applyProtection="1">
      <alignment horizontal="center" vertical="center"/>
    </xf>
  </cellXfs>
  <cellStyles count="346">
    <cellStyle name=" 1" xfId="84" xr:uid="{00000000-0005-0000-0000-000000000000}"/>
    <cellStyle name="20% - アクセント 1 2" xfId="3" xr:uid="{00000000-0005-0000-0000-000001000000}"/>
    <cellStyle name="20% - アクセント 1 2 2" xfId="325" xr:uid="{00000000-0005-0000-0000-000002000000}"/>
    <cellStyle name="20% - アクセント 1 3" xfId="85" xr:uid="{00000000-0005-0000-0000-000003000000}"/>
    <cellStyle name="20% - アクセント 2 2" xfId="4" xr:uid="{00000000-0005-0000-0000-000004000000}"/>
    <cellStyle name="20% - アクセント 2 2 2" xfId="326" xr:uid="{00000000-0005-0000-0000-000005000000}"/>
    <cellStyle name="20% - アクセント 2 3" xfId="86" xr:uid="{00000000-0005-0000-0000-000006000000}"/>
    <cellStyle name="20% - アクセント 3 2" xfId="5" xr:uid="{00000000-0005-0000-0000-000007000000}"/>
    <cellStyle name="20% - アクセント 3 2 2" xfId="327" xr:uid="{00000000-0005-0000-0000-000008000000}"/>
    <cellStyle name="20% - アクセント 3 3" xfId="87" xr:uid="{00000000-0005-0000-0000-000009000000}"/>
    <cellStyle name="20% - アクセント 4 2" xfId="6" xr:uid="{00000000-0005-0000-0000-00000A000000}"/>
    <cellStyle name="20% - アクセント 4 2 2" xfId="328"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29" xr:uid="{00000000-0005-0000-0000-000010000000}"/>
    <cellStyle name="20% - アクセント 6 3" xfId="90" xr:uid="{00000000-0005-0000-0000-000011000000}"/>
    <cellStyle name="40% - アクセント 1 2" xfId="9" xr:uid="{00000000-0005-0000-0000-000012000000}"/>
    <cellStyle name="40% - アクセント 1 2 2" xfId="330"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1" xr:uid="{00000000-0005-0000-0000-000018000000}"/>
    <cellStyle name="40% - アクセント 3 3" xfId="93" xr:uid="{00000000-0005-0000-0000-000019000000}"/>
    <cellStyle name="40% - アクセント 4 2" xfId="12" xr:uid="{00000000-0005-0000-0000-00001A000000}"/>
    <cellStyle name="40% - アクセント 4 2 2" xfId="332"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3" xr:uid="{00000000-0005-0000-0000-000020000000}"/>
    <cellStyle name="40% - アクセント 6 3" xfId="96" xr:uid="{00000000-0005-0000-0000-000021000000}"/>
    <cellStyle name="60% - アクセント 1 2" xfId="15" xr:uid="{00000000-0005-0000-0000-000022000000}"/>
    <cellStyle name="60% - アクセント 1 2 2" xfId="334"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5" xr:uid="{00000000-0005-0000-0000-000028000000}"/>
    <cellStyle name="60% - アクセント 3 3" xfId="99" xr:uid="{00000000-0005-0000-0000-000029000000}"/>
    <cellStyle name="60% - アクセント 4 2" xfId="18" xr:uid="{00000000-0005-0000-0000-00002A000000}"/>
    <cellStyle name="60% - アクセント 4 2 2" xfId="336"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37"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47" xr:uid="{00000000-0005-0000-0000-00003D000000}"/>
    <cellStyle name="Header2 2 2 3" xfId="275" xr:uid="{00000000-0005-0000-0000-00003E000000}"/>
    <cellStyle name="Header2 2 3" xfId="192" xr:uid="{00000000-0005-0000-0000-00003F000000}"/>
    <cellStyle name="Header2 2 3 2" xfId="257" xr:uid="{00000000-0005-0000-0000-000040000000}"/>
    <cellStyle name="Header2 2 3 3" xfId="283" xr:uid="{00000000-0005-0000-0000-000041000000}"/>
    <cellStyle name="Header2 2 4" xfId="216" xr:uid="{00000000-0005-0000-0000-000042000000}"/>
    <cellStyle name="Header2 2 5" xfId="243" xr:uid="{00000000-0005-0000-0000-000043000000}"/>
    <cellStyle name="Header2 2 6" xfId="228" xr:uid="{00000000-0005-0000-0000-000044000000}"/>
    <cellStyle name="Header2 3" xfId="106" xr:uid="{00000000-0005-0000-0000-000045000000}"/>
    <cellStyle name="Header2 3 2" xfId="177" xr:uid="{00000000-0005-0000-0000-000046000000}"/>
    <cellStyle name="Header2 3 2 2" xfId="249" xr:uid="{00000000-0005-0000-0000-000047000000}"/>
    <cellStyle name="Header2 3 2 3" xfId="277" xr:uid="{00000000-0005-0000-0000-000048000000}"/>
    <cellStyle name="Header2 3 2 4" xfId="301" xr:uid="{00000000-0005-0000-0000-000049000000}"/>
    <cellStyle name="Header2 3 3" xfId="232" xr:uid="{00000000-0005-0000-0000-00004A000000}"/>
    <cellStyle name="Header2 3 4" xfId="233" xr:uid="{00000000-0005-0000-0000-00004B000000}"/>
    <cellStyle name="Header2 4" xfId="174" xr:uid="{00000000-0005-0000-0000-00004C000000}"/>
    <cellStyle name="Header2 4 2" xfId="246" xr:uid="{00000000-0005-0000-0000-00004D000000}"/>
    <cellStyle name="Header2 4 3" xfId="274" xr:uid="{00000000-0005-0000-0000-00004E000000}"/>
    <cellStyle name="Header2 5" xfId="193" xr:uid="{00000000-0005-0000-0000-00004F000000}"/>
    <cellStyle name="Header2 5 2" xfId="258" xr:uid="{00000000-0005-0000-0000-000050000000}"/>
    <cellStyle name="Header2 5 3" xfId="284" xr:uid="{00000000-0005-0000-0000-000051000000}"/>
    <cellStyle name="Header2 6" xfId="215" xr:uid="{00000000-0005-0000-0000-000052000000}"/>
    <cellStyle name="Header2 7" xfId="244" xr:uid="{00000000-0005-0000-0000-000053000000}"/>
    <cellStyle name="Header2 8" xfId="245"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38"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39"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0"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59" xr:uid="{00000000-0005-0000-0000-000077000000}"/>
    <cellStyle name="メモ 2 2 3" xfId="285" xr:uid="{00000000-0005-0000-0000-000078000000}"/>
    <cellStyle name="メモ 2 2 4" xfId="306" xr:uid="{00000000-0005-0000-0000-000079000000}"/>
    <cellStyle name="メモ 2 3" xfId="195" xr:uid="{00000000-0005-0000-0000-00007A000000}"/>
    <cellStyle name="メモ 2 3 2" xfId="260" xr:uid="{00000000-0005-0000-0000-00007B000000}"/>
    <cellStyle name="メモ 2 3 3" xfId="286" xr:uid="{00000000-0005-0000-0000-00007C000000}"/>
    <cellStyle name="メモ 2 3 4" xfId="307" xr:uid="{00000000-0005-0000-0000-00007D000000}"/>
    <cellStyle name="メモ 2 4" xfId="220" xr:uid="{00000000-0005-0000-0000-00007E000000}"/>
    <cellStyle name="メモ 2 5" xfId="256" xr:uid="{00000000-0005-0000-0000-00007F000000}"/>
    <cellStyle name="メモ 2 6" xfId="254" xr:uid="{00000000-0005-0000-0000-000080000000}"/>
    <cellStyle name="メモ 3" xfId="122" xr:uid="{00000000-0005-0000-0000-000081000000}"/>
    <cellStyle name="メモ 3 2" xfId="176" xr:uid="{00000000-0005-0000-0000-000082000000}"/>
    <cellStyle name="メモ 3 2 2" xfId="248" xr:uid="{00000000-0005-0000-0000-000083000000}"/>
    <cellStyle name="メモ 3 2 3" xfId="276" xr:uid="{00000000-0005-0000-0000-000084000000}"/>
    <cellStyle name="メモ 3 2 4" xfId="300" xr:uid="{00000000-0005-0000-0000-000085000000}"/>
    <cellStyle name="メモ 3 3" xfId="196" xr:uid="{00000000-0005-0000-0000-000086000000}"/>
    <cellStyle name="メモ 3 3 2" xfId="261" xr:uid="{00000000-0005-0000-0000-000087000000}"/>
    <cellStyle name="メモ 3 3 3" xfId="287" xr:uid="{00000000-0005-0000-0000-000088000000}"/>
    <cellStyle name="メモ 3 3 4" xfId="308" xr:uid="{00000000-0005-0000-0000-000089000000}"/>
    <cellStyle name="メモ 3 4" xfId="234" xr:uid="{00000000-0005-0000-0000-00008A000000}"/>
    <cellStyle name="メモ 3 5" xfId="218" xr:uid="{00000000-0005-0000-0000-00008B000000}"/>
    <cellStyle name="メモ 3 6" xfId="219"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2" xr:uid="{00000000-0005-0000-0000-000096000000}"/>
    <cellStyle name="計算 2 2 3" xfId="288" xr:uid="{00000000-0005-0000-0000-000097000000}"/>
    <cellStyle name="計算 2 2 4" xfId="309" xr:uid="{00000000-0005-0000-0000-000098000000}"/>
    <cellStyle name="計算 2 3" xfId="198" xr:uid="{00000000-0005-0000-0000-000099000000}"/>
    <cellStyle name="計算 2 3 2" xfId="263" xr:uid="{00000000-0005-0000-0000-00009A000000}"/>
    <cellStyle name="計算 2 3 3" xfId="289" xr:uid="{00000000-0005-0000-0000-00009B000000}"/>
    <cellStyle name="計算 2 3 4" xfId="310" xr:uid="{00000000-0005-0000-0000-00009C000000}"/>
    <cellStyle name="計算 2 4" xfId="222" xr:uid="{00000000-0005-0000-0000-00009D000000}"/>
    <cellStyle name="計算 2 5" xfId="255" xr:uid="{00000000-0005-0000-0000-00009E000000}"/>
    <cellStyle name="計算 2 6" xfId="212" xr:uid="{00000000-0005-0000-0000-00009F000000}"/>
    <cellStyle name="計算 3" xfId="126" xr:uid="{00000000-0005-0000-0000-0000A0000000}"/>
    <cellStyle name="計算 3 2" xfId="178" xr:uid="{00000000-0005-0000-0000-0000A1000000}"/>
    <cellStyle name="計算 3 2 2" xfId="250" xr:uid="{00000000-0005-0000-0000-0000A2000000}"/>
    <cellStyle name="計算 3 2 3" xfId="278" xr:uid="{00000000-0005-0000-0000-0000A3000000}"/>
    <cellStyle name="計算 3 2 4" xfId="302" xr:uid="{00000000-0005-0000-0000-0000A4000000}"/>
    <cellStyle name="計算 3 3" xfId="199" xr:uid="{00000000-0005-0000-0000-0000A5000000}"/>
    <cellStyle name="計算 3 3 2" xfId="264" xr:uid="{00000000-0005-0000-0000-0000A6000000}"/>
    <cellStyle name="計算 3 3 3" xfId="290" xr:uid="{00000000-0005-0000-0000-0000A7000000}"/>
    <cellStyle name="計算 3 3 4" xfId="311" xr:uid="{00000000-0005-0000-0000-0000A8000000}"/>
    <cellStyle name="計算 3 4" xfId="236" xr:uid="{00000000-0005-0000-0000-0000A9000000}"/>
    <cellStyle name="計算 3 5" xfId="217" xr:uid="{00000000-0005-0000-0000-0000AA000000}"/>
    <cellStyle name="計算 3 6" xfId="225" xr:uid="{00000000-0005-0000-0000-0000AB000000}"/>
    <cellStyle name="警告文 2" xfId="45" xr:uid="{00000000-0005-0000-0000-0000AC000000}"/>
    <cellStyle name="警告文 3" xfId="127" xr:uid="{00000000-0005-0000-0000-0000AD000000}"/>
    <cellStyle name="桁区切り" xfId="345"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1" xr:uid="{00000000-0005-0000-0000-0000BA000000}"/>
    <cellStyle name="見出し 1 3" xfId="131" xr:uid="{00000000-0005-0000-0000-0000BB000000}"/>
    <cellStyle name="見出し 2 2" xfId="47" xr:uid="{00000000-0005-0000-0000-0000BC000000}"/>
    <cellStyle name="見出し 2 2 2" xfId="342"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3"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5" xr:uid="{00000000-0005-0000-0000-0000C7000000}"/>
    <cellStyle name="集計 2 2 3" xfId="291" xr:uid="{00000000-0005-0000-0000-0000C8000000}"/>
    <cellStyle name="集計 2 2 4" xfId="312" xr:uid="{00000000-0005-0000-0000-0000C9000000}"/>
    <cellStyle name="集計 2 3" xfId="202" xr:uid="{00000000-0005-0000-0000-0000CA000000}"/>
    <cellStyle name="集計 2 3 2" xfId="266" xr:uid="{00000000-0005-0000-0000-0000CB000000}"/>
    <cellStyle name="集計 2 3 3" xfId="292" xr:uid="{00000000-0005-0000-0000-0000CC000000}"/>
    <cellStyle name="集計 2 3 4" xfId="313" xr:uid="{00000000-0005-0000-0000-0000CD000000}"/>
    <cellStyle name="集計 2 4" xfId="223" xr:uid="{00000000-0005-0000-0000-0000CE000000}"/>
    <cellStyle name="集計 2 5" xfId="242" xr:uid="{00000000-0005-0000-0000-0000CF000000}"/>
    <cellStyle name="集計 2 6" xfId="230" xr:uid="{00000000-0005-0000-0000-0000D0000000}"/>
    <cellStyle name="集計 3" xfId="136" xr:uid="{00000000-0005-0000-0000-0000D1000000}"/>
    <cellStyle name="集計 3 2" xfId="180" xr:uid="{00000000-0005-0000-0000-0000D2000000}"/>
    <cellStyle name="集計 3 2 2" xfId="251" xr:uid="{00000000-0005-0000-0000-0000D3000000}"/>
    <cellStyle name="集計 3 2 3" xfId="279" xr:uid="{00000000-0005-0000-0000-0000D4000000}"/>
    <cellStyle name="集計 3 2 4" xfId="303" xr:uid="{00000000-0005-0000-0000-0000D5000000}"/>
    <cellStyle name="集計 3 3" xfId="203" xr:uid="{00000000-0005-0000-0000-0000D6000000}"/>
    <cellStyle name="集計 3 3 2" xfId="267" xr:uid="{00000000-0005-0000-0000-0000D7000000}"/>
    <cellStyle name="集計 3 3 3" xfId="293" xr:uid="{00000000-0005-0000-0000-0000D8000000}"/>
    <cellStyle name="集計 3 3 4" xfId="314" xr:uid="{00000000-0005-0000-0000-0000D9000000}"/>
    <cellStyle name="集計 3 4" xfId="237" xr:uid="{00000000-0005-0000-0000-0000DA000000}"/>
    <cellStyle name="集計 3 5" xfId="214" xr:uid="{00000000-0005-0000-0000-0000DB000000}"/>
    <cellStyle name="集計 3 6" xfId="221" xr:uid="{00000000-0005-0000-0000-0000DC000000}"/>
    <cellStyle name="出力 2" xfId="51" xr:uid="{00000000-0005-0000-0000-0000DD000000}"/>
    <cellStyle name="出力 2 2" xfId="204" xr:uid="{00000000-0005-0000-0000-0000DE000000}"/>
    <cellStyle name="出力 2 2 2" xfId="268" xr:uid="{00000000-0005-0000-0000-0000DF000000}"/>
    <cellStyle name="出力 2 2 3" xfId="294" xr:uid="{00000000-0005-0000-0000-0000E0000000}"/>
    <cellStyle name="出力 2 2 4" xfId="315" xr:uid="{00000000-0005-0000-0000-0000E1000000}"/>
    <cellStyle name="出力 2 3" xfId="205" xr:uid="{00000000-0005-0000-0000-0000E2000000}"/>
    <cellStyle name="出力 2 3 2" xfId="269" xr:uid="{00000000-0005-0000-0000-0000E3000000}"/>
    <cellStyle name="出力 2 3 3" xfId="295" xr:uid="{00000000-0005-0000-0000-0000E4000000}"/>
    <cellStyle name="出力 2 3 4" xfId="316" xr:uid="{00000000-0005-0000-0000-0000E5000000}"/>
    <cellStyle name="出力 2 4" xfId="224" xr:uid="{00000000-0005-0000-0000-0000E6000000}"/>
    <cellStyle name="出力 2 5" xfId="241" xr:uid="{00000000-0005-0000-0000-0000E7000000}"/>
    <cellStyle name="出力 2 6" xfId="227" xr:uid="{00000000-0005-0000-0000-0000E8000000}"/>
    <cellStyle name="出力 3" xfId="137" xr:uid="{00000000-0005-0000-0000-0000E9000000}"/>
    <cellStyle name="出力 3 2" xfId="181" xr:uid="{00000000-0005-0000-0000-0000EA000000}"/>
    <cellStyle name="出力 3 2 2" xfId="252" xr:uid="{00000000-0005-0000-0000-0000EB000000}"/>
    <cellStyle name="出力 3 2 3" xfId="280" xr:uid="{00000000-0005-0000-0000-0000EC000000}"/>
    <cellStyle name="出力 3 2 4" xfId="304" xr:uid="{00000000-0005-0000-0000-0000ED000000}"/>
    <cellStyle name="出力 3 3" xfId="206" xr:uid="{00000000-0005-0000-0000-0000EE000000}"/>
    <cellStyle name="出力 3 3 2" xfId="270" xr:uid="{00000000-0005-0000-0000-0000EF000000}"/>
    <cellStyle name="出力 3 3 3" xfId="296" xr:uid="{00000000-0005-0000-0000-0000F0000000}"/>
    <cellStyle name="出力 3 3 4" xfId="317" xr:uid="{00000000-0005-0000-0000-0000F1000000}"/>
    <cellStyle name="出力 3 4" xfId="238" xr:uid="{00000000-0005-0000-0000-0000F2000000}"/>
    <cellStyle name="出力 3 5" xfId="231" xr:uid="{00000000-0005-0000-0000-0000F3000000}"/>
    <cellStyle name="出力 3 6" xfId="229"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1" xr:uid="{00000000-0005-0000-0000-0000FC000000}"/>
    <cellStyle name="入力 2 2 3" xfId="297" xr:uid="{00000000-0005-0000-0000-0000FD000000}"/>
    <cellStyle name="入力 2 2 4" xfId="318" xr:uid="{00000000-0005-0000-0000-0000FE000000}"/>
    <cellStyle name="入力 2 3" xfId="208" xr:uid="{00000000-0005-0000-0000-0000FF000000}"/>
    <cellStyle name="入力 2 3 2" xfId="272" xr:uid="{00000000-0005-0000-0000-000000010000}"/>
    <cellStyle name="入力 2 3 3" xfId="298" xr:uid="{00000000-0005-0000-0000-000001010000}"/>
    <cellStyle name="入力 2 3 4" xfId="319" xr:uid="{00000000-0005-0000-0000-000002010000}"/>
    <cellStyle name="入力 2 4" xfId="226" xr:uid="{00000000-0005-0000-0000-000003010000}"/>
    <cellStyle name="入力 2 5" xfId="240" xr:uid="{00000000-0005-0000-0000-000004010000}"/>
    <cellStyle name="入力 2 6" xfId="282" xr:uid="{00000000-0005-0000-0000-000005010000}"/>
    <cellStyle name="入力 3" xfId="142" xr:uid="{00000000-0005-0000-0000-000006010000}"/>
    <cellStyle name="入力 3 2" xfId="182" xr:uid="{00000000-0005-0000-0000-000007010000}"/>
    <cellStyle name="入力 3 2 2" xfId="253" xr:uid="{00000000-0005-0000-0000-000008010000}"/>
    <cellStyle name="入力 3 2 3" xfId="281" xr:uid="{00000000-0005-0000-0000-000009010000}"/>
    <cellStyle name="入力 3 2 4" xfId="305" xr:uid="{00000000-0005-0000-0000-00000A010000}"/>
    <cellStyle name="入力 3 3" xfId="209" xr:uid="{00000000-0005-0000-0000-00000B010000}"/>
    <cellStyle name="入力 3 3 2" xfId="273" xr:uid="{00000000-0005-0000-0000-00000C010000}"/>
    <cellStyle name="入力 3 3 3" xfId="299" xr:uid="{00000000-0005-0000-0000-00000D010000}"/>
    <cellStyle name="入力 3 3 4" xfId="320" xr:uid="{00000000-0005-0000-0000-00000E010000}"/>
    <cellStyle name="入力 3 4" xfId="239" xr:uid="{00000000-0005-0000-0000-00000F010000}"/>
    <cellStyle name="入力 3 5" xfId="213" xr:uid="{00000000-0005-0000-0000-000010010000}"/>
    <cellStyle name="入力 3 6" xfId="235"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1" xr:uid="{00000000-0005-0000-0000-00001D010000}"/>
    <cellStyle name="標準 2 2 2" xfId="69" xr:uid="{00000000-0005-0000-0000-00001E010000}"/>
    <cellStyle name="標準 2 2 2 2" xfId="76" xr:uid="{00000000-0005-0000-0000-00001F010000}"/>
    <cellStyle name="標準 2 2 2 2 13" xfId="322"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4" xr:uid="{00000000-0005-0000-0000-000026010000}"/>
    <cellStyle name="標準 2 2 3" xfId="81" xr:uid="{00000000-0005-0000-0000-000027010000}"/>
    <cellStyle name="標準 2 2_aa" xfId="73" xr:uid="{00000000-0005-0000-0000-000028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3"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4"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13">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D4AD-29F8-4467-822A-74DAA4C8C767}">
  <sheetPr>
    <tabColor rgb="FFFFFF00"/>
    <pageSetUpPr fitToPage="1"/>
  </sheetPr>
  <dimension ref="A1:S74"/>
  <sheetViews>
    <sheetView tabSelected="1" view="pageBreakPreview" zoomScale="85" zoomScaleNormal="100" zoomScaleSheetLayoutView="85" workbookViewId="0">
      <selection activeCell="V28" sqref="V28"/>
    </sheetView>
  </sheetViews>
  <sheetFormatPr defaultRowHeight="18.75"/>
  <cols>
    <col min="1" max="1" width="5.5" style="3" customWidth="1"/>
    <col min="2" max="2" width="27.375" style="3" customWidth="1"/>
    <col min="3" max="8" width="10.75" style="3" customWidth="1"/>
    <col min="9" max="9" width="16.5" style="3" customWidth="1"/>
    <col min="10" max="10" width="9" style="3" hidden="1" customWidth="1"/>
    <col min="11" max="11" width="5.875" style="3" hidden="1" customWidth="1"/>
    <col min="12" max="12" width="9.625" style="3" hidden="1" customWidth="1"/>
    <col min="13" max="19" width="11.625" style="3" hidden="1" customWidth="1"/>
    <col min="20" max="20" width="11.625" style="3" customWidth="1"/>
    <col min="21" max="16384" width="9" style="3"/>
  </cols>
  <sheetData>
    <row r="1" spans="1:17" ht="25.5" customHeight="1">
      <c r="A1" s="250" t="s">
        <v>120</v>
      </c>
      <c r="B1" s="250"/>
      <c r="C1" s="250"/>
      <c r="D1" s="250"/>
      <c r="E1" s="250"/>
      <c r="F1" s="250"/>
      <c r="G1" s="250"/>
      <c r="H1" s="250"/>
      <c r="I1" s="250"/>
    </row>
    <row r="2" spans="1:17" ht="23.25" customHeight="1">
      <c r="A2" s="2"/>
      <c r="F2" s="174" t="s">
        <v>106</v>
      </c>
      <c r="G2" s="264"/>
      <c r="H2" s="264"/>
      <c r="I2" s="264"/>
    </row>
    <row r="3" spans="1:17" ht="23.25" customHeight="1">
      <c r="A3" s="2"/>
      <c r="F3" s="174" t="s">
        <v>119</v>
      </c>
      <c r="G3" s="264"/>
      <c r="H3" s="264"/>
      <c r="I3" s="264"/>
    </row>
    <row r="4" spans="1:17" ht="23.25" customHeight="1">
      <c r="A4" s="2"/>
      <c r="F4" s="174" t="s">
        <v>0</v>
      </c>
      <c r="G4" s="264"/>
      <c r="H4" s="264"/>
      <c r="I4" s="264"/>
    </row>
    <row r="5" spans="1:17" ht="24" customHeight="1">
      <c r="A5" s="172" t="s">
        <v>118</v>
      </c>
      <c r="B5" s="77"/>
      <c r="C5" s="77"/>
      <c r="D5" s="77"/>
      <c r="E5" s="77"/>
      <c r="F5" s="77"/>
      <c r="G5" s="77"/>
      <c r="H5" s="77"/>
      <c r="I5" s="77"/>
    </row>
    <row r="6" spans="1:17" ht="71.25" customHeight="1">
      <c r="A6" s="364"/>
      <c r="B6" s="365"/>
      <c r="C6" s="365"/>
      <c r="D6" s="365"/>
      <c r="E6" s="365"/>
      <c r="F6" s="365"/>
      <c r="G6" s="365"/>
      <c r="H6" s="365"/>
      <c r="I6" s="366"/>
    </row>
    <row r="7" spans="1:17" ht="26.25" customHeight="1">
      <c r="A7" s="77" t="s">
        <v>111</v>
      </c>
      <c r="B7" s="78"/>
      <c r="C7" s="78"/>
      <c r="D7" s="78"/>
      <c r="E7" s="78"/>
      <c r="F7" s="78"/>
      <c r="G7" s="78"/>
      <c r="H7" s="78"/>
      <c r="I7" s="78"/>
    </row>
    <row r="8" spans="1:17" ht="71.25" customHeight="1">
      <c r="A8" s="364"/>
      <c r="B8" s="365"/>
      <c r="C8" s="365"/>
      <c r="D8" s="365"/>
      <c r="E8" s="365"/>
      <c r="F8" s="365"/>
      <c r="G8" s="365"/>
      <c r="H8" s="365"/>
      <c r="I8" s="366"/>
    </row>
    <row r="9" spans="1:17" ht="21.75" customHeight="1">
      <c r="A9" s="172" t="s">
        <v>113</v>
      </c>
      <c r="B9" s="78"/>
      <c r="C9" s="78"/>
      <c r="D9" s="78"/>
      <c r="E9" s="78"/>
      <c r="F9" s="78"/>
      <c r="G9" s="78"/>
      <c r="H9" s="78"/>
      <c r="I9" s="78"/>
    </row>
    <row r="10" spans="1:17" ht="71.25" customHeight="1">
      <c r="A10" s="364"/>
      <c r="B10" s="365"/>
      <c r="C10" s="365"/>
      <c r="D10" s="365"/>
      <c r="E10" s="365"/>
      <c r="F10" s="365"/>
      <c r="G10" s="365"/>
      <c r="H10" s="365"/>
      <c r="I10" s="366"/>
    </row>
    <row r="11" spans="1:17" ht="19.5" customHeight="1">
      <c r="A11" s="78" t="s">
        <v>112</v>
      </c>
      <c r="B11" s="78"/>
      <c r="C11" s="78"/>
      <c r="D11" s="78"/>
      <c r="E11" s="78"/>
      <c r="F11" s="78"/>
      <c r="G11" s="78"/>
      <c r="H11" s="78"/>
      <c r="I11" s="78"/>
    </row>
    <row r="12" spans="1:17" ht="71.25" customHeight="1">
      <c r="A12" s="367"/>
      <c r="B12" s="368"/>
      <c r="C12" s="368"/>
      <c r="D12" s="368"/>
      <c r="E12" s="368"/>
      <c r="F12" s="368"/>
      <c r="G12" s="368"/>
      <c r="H12" s="368"/>
      <c r="I12" s="369"/>
    </row>
    <row r="13" spans="1:17">
      <c r="A13" s="77"/>
      <c r="B13" s="77"/>
      <c r="C13" s="77"/>
      <c r="D13" s="77"/>
      <c r="E13" s="77"/>
      <c r="F13" s="77"/>
      <c r="G13" s="77"/>
      <c r="H13" s="77"/>
      <c r="I13" s="77"/>
    </row>
    <row r="14" spans="1:17" ht="14.1" customHeight="1" thickBot="1">
      <c r="A14" s="265">
        <v>1</v>
      </c>
      <c r="B14" s="298" t="s">
        <v>77</v>
      </c>
      <c r="C14" s="301" t="s">
        <v>1</v>
      </c>
      <c r="D14" s="303" t="s">
        <v>2</v>
      </c>
      <c r="E14" s="370" t="s">
        <v>3</v>
      </c>
      <c r="F14" s="306" t="s">
        <v>5</v>
      </c>
      <c r="G14" s="353" t="s">
        <v>4</v>
      </c>
      <c r="H14" s="288" t="s">
        <v>6</v>
      </c>
      <c r="I14" s="175"/>
      <c r="N14" s="3" t="s">
        <v>85</v>
      </c>
    </row>
    <row r="15" spans="1:17" ht="14.1" customHeight="1" thickBot="1">
      <c r="A15" s="265"/>
      <c r="B15" s="299"/>
      <c r="C15" s="301"/>
      <c r="D15" s="303"/>
      <c r="E15" s="370"/>
      <c r="F15" s="306"/>
      <c r="G15" s="287"/>
      <c r="H15" s="289"/>
      <c r="I15" s="176" t="s">
        <v>28</v>
      </c>
      <c r="N15" s="354" t="s">
        <v>55</v>
      </c>
      <c r="O15" s="357" t="s">
        <v>57</v>
      </c>
      <c r="P15" s="357"/>
      <c r="Q15" s="4" t="s">
        <v>58</v>
      </c>
    </row>
    <row r="16" spans="1:17" ht="24.95" customHeight="1">
      <c r="A16" s="265"/>
      <c r="B16" s="177" t="s">
        <v>17</v>
      </c>
      <c r="C16" s="178"/>
      <c r="D16" s="179"/>
      <c r="E16" s="180"/>
      <c r="F16" s="181"/>
      <c r="G16" s="182"/>
      <c r="H16" s="87">
        <f>SUM(C16:G16)</f>
        <v>0</v>
      </c>
      <c r="I16" s="88">
        <f>H16-E16-G16</f>
        <v>0</v>
      </c>
      <c r="K16" s="358" t="s">
        <v>43</v>
      </c>
      <c r="L16" s="359"/>
      <c r="N16" s="355"/>
      <c r="O16" s="362" t="s">
        <v>30</v>
      </c>
      <c r="P16" s="363" t="s">
        <v>56</v>
      </c>
      <c r="Q16" s="340" t="s">
        <v>59</v>
      </c>
    </row>
    <row r="17" spans="1:19" ht="24.95" customHeight="1" thickBot="1">
      <c r="A17" s="265"/>
      <c r="B17" s="183" t="s">
        <v>44</v>
      </c>
      <c r="C17" s="184"/>
      <c r="D17" s="185"/>
      <c r="E17" s="186"/>
      <c r="F17" s="187"/>
      <c r="G17" s="188"/>
      <c r="H17" s="95">
        <f>SUM(C17:G17)</f>
        <v>0</v>
      </c>
      <c r="I17" s="96">
        <f>H17-E17-G17</f>
        <v>0</v>
      </c>
      <c r="K17" s="360"/>
      <c r="L17" s="361"/>
      <c r="N17" s="356"/>
      <c r="O17" s="362"/>
      <c r="P17" s="363"/>
      <c r="Q17" s="340"/>
    </row>
    <row r="18" spans="1:19" ht="24.95" customHeight="1" thickTop="1" thickBot="1">
      <c r="A18" s="265"/>
      <c r="B18" s="189" t="str">
        <f>"③　再編前病床数＝"&amp; $K18&amp;" （※２）"</f>
        <v>③　再編前病床数＝② （※２）</v>
      </c>
      <c r="C18" s="98">
        <f>IF($K18="①",C16,C17)</f>
        <v>0</v>
      </c>
      <c r="D18" s="99">
        <f>IF($K18="①",D16,D17)</f>
        <v>0</v>
      </c>
      <c r="E18" s="100">
        <f>IF($K18="①",E16,E17)</f>
        <v>0</v>
      </c>
      <c r="F18" s="101">
        <f>IF($K18="①",F16,F17)</f>
        <v>0</v>
      </c>
      <c r="G18" s="102">
        <f>IF($K18="①",G16,G17)</f>
        <v>0</v>
      </c>
      <c r="H18" s="103">
        <f>SUM(C18:G18)</f>
        <v>0</v>
      </c>
      <c r="I18" s="101">
        <f>H18-E18-G18</f>
        <v>0</v>
      </c>
      <c r="K18" s="341" t="str">
        <f>IF(I16&lt;I17,"①","②")</f>
        <v>②</v>
      </c>
      <c r="L18" s="263"/>
      <c r="N18" s="190" t="b">
        <f>IF(OR(AND(O18,P18),Q18),TRUE)</f>
        <v>1</v>
      </c>
      <c r="O18" s="6" t="b">
        <f>IF(I18&lt;&gt;0,TRUE)</f>
        <v>0</v>
      </c>
      <c r="P18" s="7" t="b">
        <f>IF(I18&gt;I25,TRUE)</f>
        <v>0</v>
      </c>
      <c r="Q18" s="8" t="b">
        <f>IF(AND(H18=0,H25=0),TRUE)</f>
        <v>1</v>
      </c>
    </row>
    <row r="19" spans="1:19" ht="54" customHeight="1">
      <c r="A19" s="342" t="s">
        <v>107</v>
      </c>
      <c r="B19" s="272"/>
      <c r="C19" s="272"/>
      <c r="D19" s="272"/>
      <c r="E19" s="272"/>
      <c r="F19" s="272"/>
      <c r="G19" s="272"/>
      <c r="H19" s="272"/>
      <c r="I19" s="272"/>
    </row>
    <row r="20" spans="1:19" ht="19.5" thickBot="1">
      <c r="A20" s="272" t="s">
        <v>60</v>
      </c>
      <c r="B20" s="272"/>
      <c r="C20" s="272"/>
      <c r="D20" s="272"/>
      <c r="E20" s="272"/>
      <c r="F20" s="272"/>
      <c r="G20" s="272"/>
      <c r="H20" s="272"/>
      <c r="I20" s="272"/>
      <c r="M20" s="3" t="s">
        <v>51</v>
      </c>
    </row>
    <row r="21" spans="1:19">
      <c r="A21" s="272" t="s">
        <v>27</v>
      </c>
      <c r="B21" s="272"/>
      <c r="C21" s="272"/>
      <c r="D21" s="272"/>
      <c r="E21" s="272"/>
      <c r="F21" s="272"/>
      <c r="G21" s="272"/>
      <c r="H21" s="272"/>
      <c r="I21" s="272"/>
      <c r="K21" s="343" t="s">
        <v>63</v>
      </c>
      <c r="L21" s="344"/>
      <c r="M21" s="348" t="s">
        <v>1</v>
      </c>
      <c r="N21" s="348" t="s">
        <v>2</v>
      </c>
      <c r="O21" s="348" t="s">
        <v>3</v>
      </c>
      <c r="P21" s="349" t="s">
        <v>5</v>
      </c>
      <c r="Q21" s="351" t="s">
        <v>13</v>
      </c>
      <c r="R21" s="284" t="s">
        <v>6</v>
      </c>
      <c r="S21" s="9"/>
    </row>
    <row r="22" spans="1:19" ht="14.1" customHeight="1" thickBot="1">
      <c r="A22" s="77"/>
      <c r="B22" s="77"/>
      <c r="C22" s="77"/>
      <c r="D22" s="77"/>
      <c r="E22" s="77"/>
      <c r="F22" s="77"/>
      <c r="G22" s="77"/>
      <c r="H22" s="77"/>
      <c r="I22" s="77"/>
      <c r="K22" s="345"/>
      <c r="L22" s="346"/>
      <c r="M22" s="281"/>
      <c r="N22" s="281"/>
      <c r="O22" s="281"/>
      <c r="P22" s="350"/>
      <c r="Q22" s="352"/>
      <c r="R22" s="284"/>
      <c r="S22" s="173" t="s">
        <v>29</v>
      </c>
    </row>
    <row r="23" spans="1:19" ht="12" customHeight="1" thickBot="1">
      <c r="A23" s="265">
        <v>2</v>
      </c>
      <c r="B23" s="307" t="s">
        <v>121</v>
      </c>
      <c r="C23" s="300" t="s">
        <v>1</v>
      </c>
      <c r="D23" s="302" t="s">
        <v>2</v>
      </c>
      <c r="E23" s="304" t="s">
        <v>3</v>
      </c>
      <c r="F23" s="305" t="s">
        <v>5</v>
      </c>
      <c r="G23" s="287" t="s">
        <v>13</v>
      </c>
      <c r="H23" s="288" t="s">
        <v>6</v>
      </c>
      <c r="I23" s="175"/>
      <c r="K23" s="347"/>
      <c r="L23" s="283"/>
      <c r="M23" s="10">
        <f t="shared" ref="M23:S23" si="0">C25-C18</f>
        <v>0</v>
      </c>
      <c r="N23" s="10">
        <f t="shared" si="0"/>
        <v>0</v>
      </c>
      <c r="O23" s="10">
        <f t="shared" si="0"/>
        <v>0</v>
      </c>
      <c r="P23" s="11">
        <f t="shared" si="0"/>
        <v>0</v>
      </c>
      <c r="Q23" s="12">
        <f t="shared" si="0"/>
        <v>0</v>
      </c>
      <c r="R23" s="13">
        <f t="shared" si="0"/>
        <v>0</v>
      </c>
      <c r="S23" s="10">
        <f t="shared" si="0"/>
        <v>0</v>
      </c>
    </row>
    <row r="24" spans="1:19" ht="12" customHeight="1">
      <c r="A24" s="265"/>
      <c r="B24" s="307"/>
      <c r="C24" s="301"/>
      <c r="D24" s="303"/>
      <c r="E24" s="304"/>
      <c r="F24" s="306"/>
      <c r="G24" s="287"/>
      <c r="H24" s="289"/>
      <c r="I24" s="176" t="s">
        <v>7</v>
      </c>
      <c r="K24" s="323" t="s">
        <v>93</v>
      </c>
      <c r="L24" s="63" t="s">
        <v>91</v>
      </c>
      <c r="M24" s="68">
        <f>IF(M23&gt;0,M23*-1,0)</f>
        <v>0</v>
      </c>
      <c r="N24" s="68">
        <f>IF(N23&gt;0,N23*-1,0)</f>
        <v>0</v>
      </c>
      <c r="O24" s="68">
        <f>IF(O23&gt;0,O23*-1,0)</f>
        <v>0</v>
      </c>
      <c r="P24" s="191">
        <f>IF(P23&gt;0,P23*-1,0)</f>
        <v>0</v>
      </c>
      <c r="Q24" s="66"/>
      <c r="R24" s="67"/>
      <c r="S24" s="68">
        <f>IF(S23&gt;0,S23*-1,0)</f>
        <v>0</v>
      </c>
    </row>
    <row r="25" spans="1:19" ht="24.95" customHeight="1" thickBot="1">
      <c r="A25" s="265"/>
      <c r="B25" s="307"/>
      <c r="C25" s="192"/>
      <c r="D25" s="193"/>
      <c r="E25" s="194"/>
      <c r="F25" s="195"/>
      <c r="G25" s="108">
        <v>0</v>
      </c>
      <c r="H25" s="109">
        <f>SUM(C25:G25)</f>
        <v>0</v>
      </c>
      <c r="I25" s="110">
        <f>H25-E25-G25</f>
        <v>0</v>
      </c>
      <c r="K25" s="324"/>
      <c r="L25" s="72" t="s">
        <v>92</v>
      </c>
      <c r="M25" s="196">
        <f>IF(M23&lt;0,M23*-1,0)</f>
        <v>0</v>
      </c>
      <c r="N25" s="196">
        <f>IF(N23&lt;0,N23*-1,0)</f>
        <v>0</v>
      </c>
      <c r="O25" s="196">
        <f>IF(O23&lt;0,O23*-1,0)</f>
        <v>0</v>
      </c>
      <c r="P25" s="197">
        <f>IF(P23&lt;0,P23*-1,0)</f>
        <v>0</v>
      </c>
      <c r="Q25" s="65"/>
      <c r="R25" s="64"/>
      <c r="S25" s="69">
        <f>IF(S23&lt;0,S23*-1,0)</f>
        <v>0</v>
      </c>
    </row>
    <row r="26" spans="1:19" ht="14.1" customHeight="1" thickBot="1">
      <c r="A26" s="77"/>
      <c r="B26" s="77"/>
      <c r="C26" s="77"/>
      <c r="D26" s="77"/>
      <c r="E26" s="77"/>
      <c r="F26" s="77"/>
      <c r="G26" s="77"/>
      <c r="H26" s="77"/>
      <c r="I26" s="111"/>
      <c r="R26" s="20"/>
      <c r="S26" s="21"/>
    </row>
    <row r="27" spans="1:19" ht="12.6" customHeight="1" thickBot="1">
      <c r="A27" s="273">
        <v>3</v>
      </c>
      <c r="B27" s="325" t="s">
        <v>100</v>
      </c>
      <c r="C27" s="327" t="s">
        <v>1</v>
      </c>
      <c r="D27" s="329" t="s">
        <v>2</v>
      </c>
      <c r="E27" s="331" t="s">
        <v>3</v>
      </c>
      <c r="F27" s="333" t="s">
        <v>5</v>
      </c>
      <c r="G27" s="334" t="s">
        <v>24</v>
      </c>
      <c r="H27" s="112"/>
      <c r="I27" s="112"/>
      <c r="K27" s="198" t="s">
        <v>95</v>
      </c>
      <c r="L27" s="20"/>
      <c r="M27" s="199"/>
      <c r="N27" s="199"/>
      <c r="O27" s="199"/>
      <c r="P27" s="199"/>
      <c r="Q27" s="20"/>
    </row>
    <row r="28" spans="1:19" ht="12.6" customHeight="1">
      <c r="A28" s="274"/>
      <c r="B28" s="326"/>
      <c r="C28" s="328"/>
      <c r="D28" s="330"/>
      <c r="E28" s="332"/>
      <c r="F28" s="332"/>
      <c r="G28" s="335"/>
      <c r="H28" s="113"/>
      <c r="I28" s="113"/>
      <c r="K28" s="336" t="s">
        <v>96</v>
      </c>
      <c r="L28" s="337"/>
      <c r="M28" s="200" t="s">
        <v>1</v>
      </c>
      <c r="N28" s="200" t="s">
        <v>2</v>
      </c>
      <c r="O28" s="200" t="s">
        <v>3</v>
      </c>
      <c r="P28" s="201" t="s">
        <v>5</v>
      </c>
      <c r="Q28" s="20"/>
    </row>
    <row r="29" spans="1:19" ht="24.95" customHeight="1">
      <c r="A29" s="274"/>
      <c r="B29" s="326"/>
      <c r="C29" s="202"/>
      <c r="D29" s="203"/>
      <c r="E29" s="204"/>
      <c r="F29" s="205"/>
      <c r="G29" s="118">
        <f>SUM(C29,D29,F29)</f>
        <v>0</v>
      </c>
      <c r="H29" s="112"/>
      <c r="I29" s="112"/>
      <c r="K29" s="338" t="s">
        <v>94</v>
      </c>
      <c r="L29" s="339"/>
      <c r="M29" s="206">
        <f>IF(C29&lt;0,C29,0)</f>
        <v>0</v>
      </c>
      <c r="N29" s="206">
        <f t="shared" ref="N29:P29" si="1">IF(D29&lt;0,D29,0)</f>
        <v>0</v>
      </c>
      <c r="O29" s="206">
        <f t="shared" si="1"/>
        <v>0</v>
      </c>
      <c r="P29" s="207">
        <f t="shared" si="1"/>
        <v>0</v>
      </c>
      <c r="Q29" s="20"/>
      <c r="R29" s="20"/>
      <c r="S29" s="21"/>
    </row>
    <row r="30" spans="1:19" ht="19.5" thickBot="1">
      <c r="A30" s="275"/>
      <c r="B30" s="208" t="s">
        <v>101</v>
      </c>
      <c r="C30" s="209"/>
      <c r="D30" s="210"/>
      <c r="E30" s="211"/>
      <c r="F30" s="212"/>
      <c r="G30" s="124">
        <f>SUM(C30,D30,F30)</f>
        <v>0</v>
      </c>
      <c r="H30" s="112"/>
      <c r="I30" s="112"/>
      <c r="K30" s="308" t="s">
        <v>64</v>
      </c>
      <c r="L30" s="309"/>
      <c r="M30" s="213">
        <f>IF(C29&gt;0,C29,0)</f>
        <v>0</v>
      </c>
      <c r="N30" s="213">
        <f t="shared" ref="N30:P30" si="2">IF(D29&gt;0,D29,0)</f>
        <v>0</v>
      </c>
      <c r="O30" s="213">
        <f t="shared" si="2"/>
        <v>0</v>
      </c>
      <c r="P30" s="214">
        <f t="shared" si="2"/>
        <v>0</v>
      </c>
      <c r="Q30" s="20"/>
    </row>
    <row r="31" spans="1:19" ht="13.5" customHeight="1">
      <c r="A31" s="310" t="s">
        <v>108</v>
      </c>
      <c r="B31" s="310"/>
      <c r="C31" s="310"/>
      <c r="D31" s="310"/>
      <c r="E31" s="310"/>
      <c r="F31" s="310"/>
      <c r="G31" s="310"/>
      <c r="H31" s="310"/>
      <c r="I31" s="310"/>
    </row>
    <row r="32" spans="1:19" ht="38.25" customHeight="1" thickBot="1">
      <c r="A32" s="310"/>
      <c r="B32" s="310"/>
      <c r="C32" s="310"/>
      <c r="D32" s="310"/>
      <c r="E32" s="310"/>
      <c r="F32" s="310"/>
      <c r="G32" s="310"/>
      <c r="H32" s="310"/>
      <c r="I32" s="310"/>
    </row>
    <row r="33" spans="1:19" ht="13.5" customHeight="1">
      <c r="A33" s="77"/>
      <c r="B33" s="77"/>
      <c r="C33" s="77"/>
      <c r="D33" s="77"/>
      <c r="E33" s="77"/>
      <c r="F33" s="77"/>
      <c r="G33" s="77"/>
      <c r="H33" s="77"/>
      <c r="I33" s="77"/>
      <c r="K33" s="311" t="s">
        <v>32</v>
      </c>
      <c r="L33" s="312"/>
      <c r="M33" s="215" t="s">
        <v>104</v>
      </c>
      <c r="N33" s="216" t="s">
        <v>105</v>
      </c>
      <c r="O33" s="217" t="s">
        <v>99</v>
      </c>
      <c r="P33" s="317" t="s">
        <v>38</v>
      </c>
      <c r="Q33" s="318"/>
      <c r="R33" s="53"/>
      <c r="S33" s="218"/>
    </row>
    <row r="34" spans="1:19" ht="24.95" customHeight="1">
      <c r="A34" s="265">
        <v>4</v>
      </c>
      <c r="B34" s="277" t="s">
        <v>22</v>
      </c>
      <c r="C34" s="219" t="s">
        <v>3</v>
      </c>
      <c r="D34" s="219" t="s">
        <v>10</v>
      </c>
      <c r="E34" s="219" t="s">
        <v>6</v>
      </c>
      <c r="F34" s="77"/>
      <c r="G34" s="77"/>
      <c r="H34" s="77"/>
      <c r="I34" s="77"/>
      <c r="K34" s="313"/>
      <c r="L34" s="314"/>
      <c r="M34" s="220" t="s">
        <v>34</v>
      </c>
      <c r="N34" s="30" t="s">
        <v>33</v>
      </c>
      <c r="O34" s="31" t="s">
        <v>35</v>
      </c>
      <c r="P34" s="319"/>
      <c r="Q34" s="320"/>
      <c r="R34" s="221" t="s">
        <v>36</v>
      </c>
      <c r="S34" s="222" t="s">
        <v>37</v>
      </c>
    </row>
    <row r="35" spans="1:19" ht="24.95" customHeight="1" thickBot="1">
      <c r="A35" s="265"/>
      <c r="B35" s="277"/>
      <c r="C35" s="125">
        <f>IF(E18&lt;E25,P36,0)</f>
        <v>0</v>
      </c>
      <c r="D35" s="223"/>
      <c r="E35" s="125">
        <f>SUM(C35:D35)</f>
        <v>0</v>
      </c>
      <c r="F35" s="77"/>
      <c r="G35" s="77"/>
      <c r="H35" s="77"/>
      <c r="I35" s="77"/>
      <c r="K35" s="313"/>
      <c r="L35" s="314"/>
      <c r="M35" s="224" t="s">
        <v>97</v>
      </c>
      <c r="N35" s="35" t="s">
        <v>98</v>
      </c>
      <c r="O35" s="36" t="s">
        <v>86</v>
      </c>
      <c r="P35" s="319"/>
      <c r="Q35" s="320"/>
      <c r="R35" s="37" t="s">
        <v>39</v>
      </c>
      <c r="S35" s="38" t="s">
        <v>31</v>
      </c>
    </row>
    <row r="36" spans="1:19" ht="13.5" customHeight="1" thickBot="1">
      <c r="A36" s="77"/>
      <c r="B36" s="77"/>
      <c r="C36" s="77"/>
      <c r="D36" s="77"/>
      <c r="E36" s="77"/>
      <c r="F36" s="77"/>
      <c r="G36" s="77"/>
      <c r="H36" s="77"/>
      <c r="I36" s="77"/>
      <c r="K36" s="315"/>
      <c r="L36" s="316"/>
      <c r="M36" s="39">
        <f>I18-I25</f>
        <v>0</v>
      </c>
      <c r="N36" s="40">
        <f>G29</f>
        <v>0</v>
      </c>
      <c r="O36" s="225">
        <f>IF(M36&gt;N36,M36-N36,0)</f>
        <v>0</v>
      </c>
      <c r="P36" s="321">
        <f>MIN(R36:S36)</f>
        <v>0</v>
      </c>
      <c r="Q36" s="322"/>
      <c r="R36" s="42">
        <f>O36-D35</f>
        <v>0</v>
      </c>
      <c r="S36" s="43">
        <f>E25+E29-E18</f>
        <v>0</v>
      </c>
    </row>
    <row r="37" spans="1:19" ht="12.6" customHeight="1" thickBot="1">
      <c r="A37" s="265">
        <v>5</v>
      </c>
      <c r="B37" s="307" t="s">
        <v>52</v>
      </c>
      <c r="C37" s="300" t="s">
        <v>1</v>
      </c>
      <c r="D37" s="302" t="s">
        <v>2</v>
      </c>
      <c r="E37" s="304" t="s">
        <v>3</v>
      </c>
      <c r="F37" s="305" t="s">
        <v>5</v>
      </c>
      <c r="G37" s="287" t="s">
        <v>4</v>
      </c>
      <c r="H37" s="288" t="s">
        <v>6</v>
      </c>
      <c r="I37" s="175"/>
    </row>
    <row r="38" spans="1:19" ht="12.6" customHeight="1">
      <c r="A38" s="265"/>
      <c r="B38" s="307"/>
      <c r="C38" s="301"/>
      <c r="D38" s="303"/>
      <c r="E38" s="304"/>
      <c r="F38" s="306"/>
      <c r="G38" s="287"/>
      <c r="H38" s="289"/>
      <c r="I38" s="176" t="s">
        <v>7</v>
      </c>
    </row>
    <row r="39" spans="1:19" ht="24.95" customHeight="1" thickBot="1">
      <c r="A39" s="265"/>
      <c r="B39" s="307"/>
      <c r="C39" s="127">
        <f>C18-C25</f>
        <v>0</v>
      </c>
      <c r="D39" s="128">
        <f>D18-D25</f>
        <v>0</v>
      </c>
      <c r="E39" s="129">
        <f>E18-E25</f>
        <v>0</v>
      </c>
      <c r="F39" s="130">
        <f>F18-F25</f>
        <v>0</v>
      </c>
      <c r="G39" s="131">
        <f>G18-G25</f>
        <v>0</v>
      </c>
      <c r="H39" s="132">
        <f>SUM(C39:G39)</f>
        <v>0</v>
      </c>
      <c r="I39" s="133">
        <f>C39+D39+F39</f>
        <v>0</v>
      </c>
    </row>
    <row r="40" spans="1:19" ht="14.1" customHeight="1" thickBot="1">
      <c r="A40" s="77"/>
      <c r="B40" s="77"/>
      <c r="C40" s="77"/>
      <c r="D40" s="77"/>
      <c r="E40" s="77"/>
      <c r="F40" s="77"/>
      <c r="G40" s="77"/>
      <c r="H40" s="77"/>
      <c r="I40" s="134"/>
    </row>
    <row r="41" spans="1:19" ht="24.95" customHeight="1">
      <c r="A41" s="265">
        <v>6</v>
      </c>
      <c r="B41" s="296" t="s">
        <v>88</v>
      </c>
      <c r="C41" s="226" t="s">
        <v>87</v>
      </c>
      <c r="D41" s="77"/>
      <c r="E41" s="160" t="s">
        <v>53</v>
      </c>
      <c r="F41" s="226" t="s">
        <v>89</v>
      </c>
      <c r="G41" s="226" t="s">
        <v>41</v>
      </c>
      <c r="H41" s="227" t="s">
        <v>103</v>
      </c>
      <c r="I41" s="228" t="s">
        <v>40</v>
      </c>
    </row>
    <row r="42" spans="1:19" ht="24.95" customHeight="1" thickBot="1">
      <c r="A42" s="265"/>
      <c r="B42" s="297"/>
      <c r="C42" s="223"/>
      <c r="D42" s="77"/>
      <c r="E42" s="125">
        <f>I39</f>
        <v>0</v>
      </c>
      <c r="F42" s="125">
        <f>E35</f>
        <v>0</v>
      </c>
      <c r="G42" s="125">
        <f>C42</f>
        <v>0</v>
      </c>
      <c r="H42" s="137">
        <f>IF(C30&gt;0,C30,0)+IF(D30&gt;0,D30,0)+IF(F30&gt;0,F30,0)</f>
        <v>0</v>
      </c>
      <c r="I42" s="130">
        <f>IF(E42-F42-G42-H42&lt;0,0,E42-F42-G42-H42)</f>
        <v>0</v>
      </c>
    </row>
    <row r="43" spans="1:19" ht="13.5" customHeight="1" thickBot="1">
      <c r="A43" s="77"/>
      <c r="B43" s="77"/>
      <c r="C43" s="77"/>
      <c r="D43" s="77"/>
      <c r="E43" s="77"/>
      <c r="F43" s="77"/>
      <c r="G43" s="77"/>
      <c r="H43" s="77"/>
      <c r="I43" s="134"/>
    </row>
    <row r="44" spans="1:19" ht="14.1" customHeight="1" thickBot="1">
      <c r="A44" s="265">
        <v>7</v>
      </c>
      <c r="B44" s="298" t="s">
        <v>78</v>
      </c>
      <c r="C44" s="300" t="s">
        <v>1</v>
      </c>
      <c r="D44" s="302" t="s">
        <v>2</v>
      </c>
      <c r="E44" s="304" t="s">
        <v>3</v>
      </c>
      <c r="F44" s="305" t="s">
        <v>5</v>
      </c>
      <c r="G44" s="287" t="s">
        <v>4</v>
      </c>
      <c r="H44" s="288" t="s">
        <v>6</v>
      </c>
      <c r="I44" s="175"/>
      <c r="K44" s="290" t="s">
        <v>76</v>
      </c>
      <c r="L44" s="291"/>
      <c r="M44" s="281" t="s">
        <v>1</v>
      </c>
      <c r="N44" s="281" t="s">
        <v>2</v>
      </c>
      <c r="O44" s="281" t="s">
        <v>3</v>
      </c>
      <c r="P44" s="281" t="s">
        <v>5</v>
      </c>
      <c r="Q44" s="282" t="s">
        <v>13</v>
      </c>
      <c r="R44" s="284" t="s">
        <v>6</v>
      </c>
      <c r="S44" s="9"/>
    </row>
    <row r="45" spans="1:19" ht="14.1" customHeight="1">
      <c r="A45" s="265"/>
      <c r="B45" s="299"/>
      <c r="C45" s="301"/>
      <c r="D45" s="303"/>
      <c r="E45" s="304"/>
      <c r="F45" s="306"/>
      <c r="G45" s="287"/>
      <c r="H45" s="289"/>
      <c r="I45" s="176" t="s">
        <v>7</v>
      </c>
      <c r="K45" s="292"/>
      <c r="L45" s="293"/>
      <c r="M45" s="281"/>
      <c r="N45" s="281"/>
      <c r="O45" s="281"/>
      <c r="P45" s="281"/>
      <c r="Q45" s="283"/>
      <c r="R45" s="284"/>
      <c r="S45" s="173" t="s">
        <v>29</v>
      </c>
    </row>
    <row r="46" spans="1:19" ht="24.95" customHeight="1">
      <c r="A46" s="265"/>
      <c r="B46" s="229" t="s">
        <v>17</v>
      </c>
      <c r="C46" s="230"/>
      <c r="D46" s="231"/>
      <c r="E46" s="232"/>
      <c r="F46" s="233"/>
      <c r="G46" s="234"/>
      <c r="H46" s="132">
        <f>SUM(C46:G46)</f>
        <v>0</v>
      </c>
      <c r="I46" s="144">
        <f>H46-E46-G46</f>
        <v>0</v>
      </c>
      <c r="K46" s="294"/>
      <c r="L46" s="295"/>
      <c r="M46" s="10">
        <f>C25-C46</f>
        <v>0</v>
      </c>
      <c r="N46" s="10">
        <f t="shared" ref="N46:S46" si="3">D25-D46</f>
        <v>0</v>
      </c>
      <c r="O46" s="10">
        <f t="shared" si="3"/>
        <v>0</v>
      </c>
      <c r="P46" s="10">
        <f t="shared" si="3"/>
        <v>0</v>
      </c>
      <c r="Q46" s="12">
        <f t="shared" si="3"/>
        <v>0</v>
      </c>
      <c r="R46" s="13">
        <f t="shared" si="3"/>
        <v>0</v>
      </c>
      <c r="S46" s="10">
        <f t="shared" si="3"/>
        <v>0</v>
      </c>
    </row>
    <row r="47" spans="1:19" ht="24.95" customHeight="1" thickBot="1">
      <c r="A47" s="265"/>
      <c r="B47" s="235" t="s">
        <v>46</v>
      </c>
      <c r="C47" s="236"/>
      <c r="D47" s="237"/>
      <c r="E47" s="232"/>
      <c r="F47" s="238"/>
      <c r="G47" s="234"/>
      <c r="H47" s="132">
        <f>SUM(C47:G47)</f>
        <v>0</v>
      </c>
      <c r="I47" s="130">
        <f>H47-E47-G47</f>
        <v>0</v>
      </c>
    </row>
    <row r="48" spans="1:19" ht="18.75" customHeight="1">
      <c r="A48" s="272" t="s">
        <v>61</v>
      </c>
      <c r="B48" s="272"/>
      <c r="C48" s="272"/>
      <c r="D48" s="272"/>
      <c r="E48" s="272"/>
      <c r="F48" s="272"/>
      <c r="G48" s="272"/>
      <c r="H48" s="272"/>
      <c r="I48" s="272"/>
    </row>
    <row r="49" spans="1:19" ht="13.5" customHeight="1" thickBot="1">
      <c r="A49" s="77"/>
      <c r="B49" s="77"/>
      <c r="C49" s="77"/>
      <c r="D49" s="77"/>
      <c r="E49" s="77"/>
      <c r="F49" s="77"/>
      <c r="G49" s="77"/>
      <c r="H49" s="77"/>
      <c r="I49" s="77"/>
    </row>
    <row r="50" spans="1:19" ht="33" customHeight="1">
      <c r="A50" s="265">
        <v>8</v>
      </c>
      <c r="B50" s="239" t="s">
        <v>16</v>
      </c>
      <c r="C50" s="219" t="s">
        <v>1</v>
      </c>
      <c r="D50" s="219" t="s">
        <v>2</v>
      </c>
      <c r="E50" s="219" t="s">
        <v>5</v>
      </c>
      <c r="F50" s="219" t="s">
        <v>6</v>
      </c>
      <c r="G50" s="77"/>
      <c r="H50" s="77"/>
      <c r="I50" s="77"/>
      <c r="M50" s="62"/>
      <c r="N50" s="60" t="s">
        <v>75</v>
      </c>
      <c r="O50" s="60" t="s">
        <v>74</v>
      </c>
      <c r="Q50" s="285" t="s">
        <v>72</v>
      </c>
      <c r="R50" s="286"/>
      <c r="S50" s="45" t="s">
        <v>73</v>
      </c>
    </row>
    <row r="51" spans="1:19" ht="24.75" customHeight="1">
      <c r="A51" s="265"/>
      <c r="B51" s="240" t="s">
        <v>109</v>
      </c>
      <c r="C51" s="241"/>
      <c r="D51" s="241"/>
      <c r="E51" s="241"/>
      <c r="F51" s="151">
        <f>SUM(C51:E51)</f>
        <v>0</v>
      </c>
      <c r="G51" s="77"/>
      <c r="H51" s="77"/>
      <c r="I51" s="77"/>
      <c r="N51" s="14">
        <f>IF(AND(I46&lt;&gt;I47,H62="Ｂ"),E62,E61)</f>
        <v>0</v>
      </c>
      <c r="O51" s="59">
        <f>IF(AND(I46&lt;&gt;I47,H62="Ｂ"),C62,C61)</f>
        <v>0</v>
      </c>
      <c r="Q51" s="46">
        <v>0</v>
      </c>
      <c r="R51" s="1" t="s">
        <v>67</v>
      </c>
      <c r="S51" s="11">
        <v>1140</v>
      </c>
    </row>
    <row r="52" spans="1:19" ht="24.95" customHeight="1">
      <c r="A52" s="265"/>
      <c r="B52" s="240" t="s">
        <v>47</v>
      </c>
      <c r="C52" s="241"/>
      <c r="D52" s="241"/>
      <c r="E52" s="241"/>
      <c r="F52" s="151">
        <f>SUM(C52:E52)</f>
        <v>0</v>
      </c>
      <c r="G52" s="77"/>
      <c r="H52" s="77"/>
      <c r="I52" s="77"/>
      <c r="Q52" s="46">
        <v>0.5</v>
      </c>
      <c r="R52" s="1" t="s">
        <v>68</v>
      </c>
      <c r="S52" s="11">
        <v>1368</v>
      </c>
    </row>
    <row r="53" spans="1:19" ht="24" customHeight="1">
      <c r="A53" s="270" t="s">
        <v>82</v>
      </c>
      <c r="B53" s="271"/>
      <c r="C53" s="271"/>
      <c r="D53" s="271"/>
      <c r="E53" s="271"/>
      <c r="F53" s="271"/>
      <c r="G53" s="271"/>
      <c r="H53" s="271"/>
      <c r="I53" s="271"/>
      <c r="Q53" s="46">
        <v>0.6</v>
      </c>
      <c r="R53" s="1" t="s">
        <v>69</v>
      </c>
      <c r="S53" s="11">
        <v>1596</v>
      </c>
    </row>
    <row r="54" spans="1:19" ht="24" customHeight="1">
      <c r="A54" s="271"/>
      <c r="B54" s="271"/>
      <c r="C54" s="271"/>
      <c r="D54" s="271"/>
      <c r="E54" s="271"/>
      <c r="F54" s="271"/>
      <c r="G54" s="271"/>
      <c r="H54" s="271"/>
      <c r="I54" s="271"/>
      <c r="Q54" s="46">
        <v>0.7</v>
      </c>
      <c r="R54" s="1" t="s">
        <v>70</v>
      </c>
      <c r="S54" s="11">
        <v>1824</v>
      </c>
    </row>
    <row r="55" spans="1:19" ht="22.5" customHeight="1">
      <c r="A55" s="271"/>
      <c r="B55" s="271"/>
      <c r="C55" s="271"/>
      <c r="D55" s="271"/>
      <c r="E55" s="271"/>
      <c r="F55" s="271"/>
      <c r="G55" s="271"/>
      <c r="H55" s="271"/>
      <c r="I55" s="271"/>
      <c r="Q55" s="46">
        <v>0.8</v>
      </c>
      <c r="R55" s="1" t="s">
        <v>71</v>
      </c>
      <c r="S55" s="11">
        <v>2052</v>
      </c>
    </row>
    <row r="56" spans="1:19" ht="22.5" customHeight="1" thickBot="1">
      <c r="A56" s="271"/>
      <c r="B56" s="271"/>
      <c r="C56" s="271"/>
      <c r="D56" s="271"/>
      <c r="E56" s="271"/>
      <c r="F56" s="271"/>
      <c r="G56" s="271"/>
      <c r="H56" s="271"/>
      <c r="I56" s="271"/>
      <c r="Q56" s="47">
        <v>0.9</v>
      </c>
      <c r="R56" s="48"/>
      <c r="S56" s="44">
        <v>2280</v>
      </c>
    </row>
    <row r="57" spans="1:19" ht="22.5" customHeight="1">
      <c r="A57" s="271"/>
      <c r="B57" s="271"/>
      <c r="C57" s="271"/>
      <c r="D57" s="271"/>
      <c r="E57" s="271"/>
      <c r="F57" s="271"/>
      <c r="G57" s="271"/>
      <c r="H57" s="271"/>
      <c r="I57" s="271"/>
    </row>
    <row r="58" spans="1:19">
      <c r="A58" s="272" t="s">
        <v>84</v>
      </c>
      <c r="B58" s="272"/>
      <c r="C58" s="272"/>
      <c r="D58" s="272"/>
      <c r="E58" s="272"/>
      <c r="F58" s="272"/>
      <c r="G58" s="272"/>
      <c r="H58" s="272"/>
      <c r="I58" s="272"/>
    </row>
    <row r="59" spans="1:19" ht="13.5" customHeight="1">
      <c r="A59" s="77"/>
      <c r="B59" s="77"/>
      <c r="C59" s="77"/>
      <c r="D59" s="77"/>
      <c r="E59" s="77"/>
      <c r="F59" s="77"/>
      <c r="G59" s="77"/>
      <c r="H59" s="77"/>
      <c r="I59" s="77"/>
    </row>
    <row r="60" spans="1:19" ht="24.95" customHeight="1">
      <c r="A60" s="273">
        <v>9</v>
      </c>
      <c r="B60" s="242" t="s">
        <v>20</v>
      </c>
      <c r="C60" s="276" t="s">
        <v>15</v>
      </c>
      <c r="D60" s="276"/>
      <c r="E60" s="276" t="s">
        <v>14</v>
      </c>
      <c r="F60" s="276"/>
      <c r="G60" s="77"/>
      <c r="H60" s="277" t="s">
        <v>21</v>
      </c>
      <c r="I60" s="153"/>
    </row>
    <row r="61" spans="1:19" ht="24.95" customHeight="1">
      <c r="A61" s="274"/>
      <c r="B61" s="243" t="s">
        <v>19</v>
      </c>
      <c r="C61" s="279">
        <f>IFERROR(ROUNDDOWN(F51/I46*1/365,3),0)</f>
        <v>0</v>
      </c>
      <c r="D61" s="279"/>
      <c r="E61" s="280">
        <f>ROUNDDOWN(C61*I46,0)</f>
        <v>0</v>
      </c>
      <c r="F61" s="280"/>
      <c r="G61" s="77" t="s">
        <v>18</v>
      </c>
      <c r="H61" s="278"/>
      <c r="I61" s="77" t="s">
        <v>25</v>
      </c>
    </row>
    <row r="62" spans="1:19" ht="24.95" customHeight="1">
      <c r="A62" s="275"/>
      <c r="B62" s="243" t="s">
        <v>45</v>
      </c>
      <c r="C62" s="279">
        <f>IFERROR(ROUNDDOWN(F52/I47*1/365,3),0)</f>
        <v>0</v>
      </c>
      <c r="D62" s="279"/>
      <c r="E62" s="280">
        <f>ROUNDDOWN(C62*I47,0)</f>
        <v>0</v>
      </c>
      <c r="F62" s="280"/>
      <c r="G62" s="77" t="s">
        <v>18</v>
      </c>
      <c r="H62" s="160" t="s">
        <v>90</v>
      </c>
      <c r="I62" s="77" t="s">
        <v>26</v>
      </c>
    </row>
    <row r="63" spans="1:19" ht="13.5" customHeight="1">
      <c r="A63" s="77"/>
      <c r="B63" s="77"/>
      <c r="C63" s="77"/>
      <c r="D63" s="77"/>
      <c r="E63" s="77"/>
      <c r="F63" s="77"/>
      <c r="G63" s="77"/>
      <c r="H63" s="77"/>
      <c r="I63" s="77"/>
    </row>
    <row r="64" spans="1:19" ht="37.5" customHeight="1" thickBot="1">
      <c r="A64" s="265">
        <v>10</v>
      </c>
      <c r="B64" s="266" t="s">
        <v>122</v>
      </c>
      <c r="C64" s="219" t="s">
        <v>8</v>
      </c>
      <c r="D64" s="219" t="s">
        <v>42</v>
      </c>
      <c r="E64" s="244" t="s">
        <v>9</v>
      </c>
      <c r="F64" s="77"/>
      <c r="G64" s="77"/>
      <c r="H64" s="77"/>
      <c r="I64" s="77"/>
      <c r="L64" s="3" t="s">
        <v>62</v>
      </c>
    </row>
    <row r="65" spans="1:18" ht="37.5" customHeight="1">
      <c r="A65" s="265"/>
      <c r="B65" s="266"/>
      <c r="C65" s="156">
        <f>VLOOKUP(O51,Q51:S56,3)</f>
        <v>1140</v>
      </c>
      <c r="D65" s="157">
        <f>IF(I18&lt;N51,0,IF(I18-N51&gt;I42+C42,I42,IF(I18-N51-C42&gt;0,I18-N51-C42,0)))</f>
        <v>0</v>
      </c>
      <c r="E65" s="156">
        <f>C65*D65</f>
        <v>0</v>
      </c>
      <c r="F65" s="77"/>
      <c r="G65" s="77"/>
      <c r="H65" s="77"/>
      <c r="I65" s="77"/>
      <c r="L65" s="251" t="s">
        <v>49</v>
      </c>
      <c r="M65" s="252"/>
      <c r="N65" s="267" t="s">
        <v>79</v>
      </c>
      <c r="O65" s="268" t="s">
        <v>48</v>
      </c>
    </row>
    <row r="66" spans="1:18" ht="13.5" customHeight="1">
      <c r="A66" s="77"/>
      <c r="B66" s="77"/>
      <c r="C66" s="77"/>
      <c r="D66" s="77"/>
      <c r="E66" s="77"/>
      <c r="F66" s="77"/>
      <c r="G66" s="77"/>
      <c r="H66" s="77"/>
      <c r="I66" s="77"/>
      <c r="L66" s="253"/>
      <c r="M66" s="254"/>
      <c r="N66" s="254"/>
      <c r="O66" s="269"/>
    </row>
    <row r="67" spans="1:18" ht="26.1" customHeight="1" thickBot="1">
      <c r="A67" s="265">
        <v>11</v>
      </c>
      <c r="B67" s="266" t="s">
        <v>83</v>
      </c>
      <c r="C67" s="219" t="s">
        <v>8</v>
      </c>
      <c r="D67" s="219" t="s">
        <v>42</v>
      </c>
      <c r="E67" s="244" t="s">
        <v>9</v>
      </c>
      <c r="F67" s="77"/>
      <c r="G67" s="77"/>
      <c r="H67" s="77"/>
      <c r="I67" s="77"/>
      <c r="L67" s="260">
        <f>I16*0.9</f>
        <v>0</v>
      </c>
      <c r="M67" s="261"/>
      <c r="N67" s="49">
        <f>I25</f>
        <v>0</v>
      </c>
      <c r="O67" s="245" t="b">
        <f>IF(L67&gt;=N67,TRUE)</f>
        <v>1</v>
      </c>
    </row>
    <row r="68" spans="1:18" ht="26.1" customHeight="1">
      <c r="A68" s="265"/>
      <c r="B68" s="266"/>
      <c r="C68" s="156">
        <f>S56</f>
        <v>2280</v>
      </c>
      <c r="D68" s="125">
        <f>I42-D65</f>
        <v>0</v>
      </c>
      <c r="E68" s="156">
        <f>C68*D68</f>
        <v>0</v>
      </c>
      <c r="F68" s="77"/>
      <c r="G68" s="77"/>
      <c r="H68" s="77"/>
      <c r="I68" s="77"/>
      <c r="L68" s="51"/>
      <c r="M68" s="51"/>
      <c r="N68" s="52"/>
    </row>
    <row r="69" spans="1:18" ht="13.5" customHeight="1" thickBot="1">
      <c r="A69" s="77"/>
      <c r="B69" s="77"/>
      <c r="C69" s="77"/>
      <c r="D69" s="77"/>
      <c r="E69" s="77"/>
      <c r="F69" s="77"/>
      <c r="G69" s="77"/>
      <c r="H69" s="77"/>
      <c r="I69" s="77"/>
      <c r="L69" s="3" t="s">
        <v>102</v>
      </c>
    </row>
    <row r="70" spans="1:18" ht="30" customHeight="1">
      <c r="A70" s="246" t="s">
        <v>12</v>
      </c>
      <c r="B70" s="247" t="s">
        <v>54</v>
      </c>
      <c r="C70" s="160" t="str">
        <f>IF(AND(O67,Q72),"○","×")</f>
        <v>○</v>
      </c>
      <c r="D70" s="77"/>
      <c r="E70" s="77"/>
      <c r="F70" s="77"/>
      <c r="G70" s="77"/>
      <c r="H70" s="77"/>
      <c r="I70" s="77"/>
      <c r="L70" s="251" t="s">
        <v>50</v>
      </c>
      <c r="M70" s="252"/>
      <c r="N70" s="255" t="s">
        <v>65</v>
      </c>
      <c r="O70" s="53"/>
      <c r="P70" s="53"/>
      <c r="Q70" s="255" t="s">
        <v>81</v>
      </c>
      <c r="R70" s="257"/>
    </row>
    <row r="71" spans="1:18" ht="14.1" customHeight="1" thickBot="1">
      <c r="A71" s="77"/>
      <c r="B71" s="77"/>
      <c r="C71" s="77"/>
      <c r="D71" s="77"/>
      <c r="E71" s="77"/>
      <c r="F71" s="77"/>
      <c r="G71" s="77"/>
      <c r="H71" s="77"/>
      <c r="I71" s="77"/>
      <c r="L71" s="253"/>
      <c r="M71" s="254"/>
      <c r="N71" s="256"/>
      <c r="O71" s="54" t="s">
        <v>66</v>
      </c>
      <c r="P71" s="55" t="s">
        <v>80</v>
      </c>
      <c r="Q71" s="258"/>
      <c r="R71" s="259"/>
    </row>
    <row r="72" spans="1:18" ht="30" customHeight="1" thickBot="1">
      <c r="A72" s="248">
        <v>12</v>
      </c>
      <c r="B72" s="249" t="s">
        <v>11</v>
      </c>
      <c r="C72" s="163">
        <f>IF(C70="○",E65+E68,"－")</f>
        <v>0</v>
      </c>
      <c r="D72" s="77"/>
      <c r="E72" s="77"/>
      <c r="F72" s="164"/>
      <c r="G72" s="165"/>
      <c r="H72" s="77"/>
      <c r="I72" s="77"/>
      <c r="L72" s="260">
        <f>I16*10%</f>
        <v>0</v>
      </c>
      <c r="M72" s="261"/>
      <c r="N72" s="56">
        <f>S46*-1</f>
        <v>0</v>
      </c>
      <c r="O72" s="57">
        <f>G29</f>
        <v>0</v>
      </c>
      <c r="P72" s="58">
        <f>N72-O72</f>
        <v>0</v>
      </c>
      <c r="Q72" s="262" t="b">
        <f>IF(L72&lt;=P72,TRUE)</f>
        <v>1</v>
      </c>
      <c r="R72" s="263"/>
    </row>
    <row r="73" spans="1:18" ht="14.1" customHeight="1">
      <c r="A73" s="77"/>
      <c r="B73" s="77"/>
      <c r="C73" s="77"/>
      <c r="D73" s="77"/>
      <c r="E73" s="77"/>
      <c r="F73" s="77"/>
      <c r="G73" s="77"/>
      <c r="H73" s="77"/>
      <c r="I73" s="77"/>
    </row>
    <row r="74" spans="1:18" ht="22.5" customHeight="1">
      <c r="A74" s="77"/>
      <c r="B74" s="77"/>
      <c r="C74" s="77"/>
      <c r="D74" s="77"/>
      <c r="E74" s="77"/>
      <c r="F74" s="77"/>
      <c r="G74" s="77"/>
      <c r="H74" s="77"/>
      <c r="I74" s="77"/>
    </row>
  </sheetData>
  <sheetProtection selectLockedCells="1"/>
  <mergeCells count="109">
    <mergeCell ref="F14:F15"/>
    <mergeCell ref="G14:G15"/>
    <mergeCell ref="H14:H15"/>
    <mergeCell ref="N15:N17"/>
    <mergeCell ref="O15:P15"/>
    <mergeCell ref="K16:L17"/>
    <mergeCell ref="O16:O17"/>
    <mergeCell ref="P16:P17"/>
    <mergeCell ref="G2:I2"/>
    <mergeCell ref="A6:I6"/>
    <mergeCell ref="A8:I8"/>
    <mergeCell ref="A10:I10"/>
    <mergeCell ref="A12:I12"/>
    <mergeCell ref="A14:A18"/>
    <mergeCell ref="B14:B15"/>
    <mergeCell ref="C14:C15"/>
    <mergeCell ref="D14:D15"/>
    <mergeCell ref="E14:E15"/>
    <mergeCell ref="Q16:Q17"/>
    <mergeCell ref="K18:L18"/>
    <mergeCell ref="A19:I19"/>
    <mergeCell ref="A20:I20"/>
    <mergeCell ref="A21:I21"/>
    <mergeCell ref="K21:L23"/>
    <mergeCell ref="M21:M22"/>
    <mergeCell ref="N21:N22"/>
    <mergeCell ref="O21:O22"/>
    <mergeCell ref="P21:P22"/>
    <mergeCell ref="Q21:Q22"/>
    <mergeCell ref="R21:R22"/>
    <mergeCell ref="A23:A25"/>
    <mergeCell ref="B23:B25"/>
    <mergeCell ref="C23:C24"/>
    <mergeCell ref="D23:D24"/>
    <mergeCell ref="E23:E24"/>
    <mergeCell ref="F23:F24"/>
    <mergeCell ref="G23:G24"/>
    <mergeCell ref="H23:H24"/>
    <mergeCell ref="K30:L30"/>
    <mergeCell ref="A31:I32"/>
    <mergeCell ref="K33:L36"/>
    <mergeCell ref="P33:Q35"/>
    <mergeCell ref="A34:A35"/>
    <mergeCell ref="B34:B35"/>
    <mergeCell ref="P36:Q36"/>
    <mergeCell ref="K24:K25"/>
    <mergeCell ref="A27:A30"/>
    <mergeCell ref="B27:B29"/>
    <mergeCell ref="C27:C28"/>
    <mergeCell ref="D27:D28"/>
    <mergeCell ref="E27:E28"/>
    <mergeCell ref="F27:F28"/>
    <mergeCell ref="G27:G28"/>
    <mergeCell ref="K28:L28"/>
    <mergeCell ref="K29:L29"/>
    <mergeCell ref="G37:G38"/>
    <mergeCell ref="H37:H38"/>
    <mergeCell ref="A41:A42"/>
    <mergeCell ref="B41:B42"/>
    <mergeCell ref="A44:A47"/>
    <mergeCell ref="B44:B45"/>
    <mergeCell ref="C44:C45"/>
    <mergeCell ref="D44:D45"/>
    <mergeCell ref="E44:E45"/>
    <mergeCell ref="F44:F45"/>
    <mergeCell ref="A37:A39"/>
    <mergeCell ref="B37:B39"/>
    <mergeCell ref="C37:C38"/>
    <mergeCell ref="D37:D38"/>
    <mergeCell ref="E37:E38"/>
    <mergeCell ref="F37:F38"/>
    <mergeCell ref="C62:D62"/>
    <mergeCell ref="E62:F62"/>
    <mergeCell ref="P44:P45"/>
    <mergeCell ref="Q44:Q45"/>
    <mergeCell ref="R44:R45"/>
    <mergeCell ref="A48:I48"/>
    <mergeCell ref="A50:A52"/>
    <mergeCell ref="Q50:R50"/>
    <mergeCell ref="G44:G45"/>
    <mergeCell ref="H44:H45"/>
    <mergeCell ref="K44:L46"/>
    <mergeCell ref="M44:M45"/>
    <mergeCell ref="N44:N45"/>
    <mergeCell ref="O44:O45"/>
    <mergeCell ref="A1:I1"/>
    <mergeCell ref="L70:M71"/>
    <mergeCell ref="N70:N71"/>
    <mergeCell ref="Q70:R71"/>
    <mergeCell ref="L72:M72"/>
    <mergeCell ref="Q72:R72"/>
    <mergeCell ref="G3:I3"/>
    <mergeCell ref="G4:I4"/>
    <mergeCell ref="A64:A65"/>
    <mergeCell ref="B64:B65"/>
    <mergeCell ref="L65:M66"/>
    <mergeCell ref="N65:N66"/>
    <mergeCell ref="O65:O66"/>
    <mergeCell ref="A67:A68"/>
    <mergeCell ref="B67:B68"/>
    <mergeCell ref="L67:M67"/>
    <mergeCell ref="A53:I57"/>
    <mergeCell ref="A58:I58"/>
    <mergeCell ref="A60:A62"/>
    <mergeCell ref="C60:D60"/>
    <mergeCell ref="E60:F60"/>
    <mergeCell ref="H60:H61"/>
    <mergeCell ref="C61:D61"/>
    <mergeCell ref="E61:F61"/>
  </mergeCells>
  <phoneticPr fontId="1"/>
  <conditionalFormatting sqref="C62:F62">
    <cfRule type="expression" dxfId="12" priority="6">
      <formula>AND($I$46&lt;&gt;$I$47,$H$62="Ｂ")</formula>
    </cfRule>
  </conditionalFormatting>
  <conditionalFormatting sqref="G61">
    <cfRule type="expression" dxfId="11" priority="5">
      <formula>AND($I$46&lt;&gt;$I$47,$H$62="Ｂ")</formula>
    </cfRule>
  </conditionalFormatting>
  <conditionalFormatting sqref="G62">
    <cfRule type="expression" dxfId="10" priority="4">
      <formula>OR($I$46=$I$47,$H$62="Ａ")</formula>
    </cfRule>
  </conditionalFormatting>
  <conditionalFormatting sqref="I25">
    <cfRule type="expression" dxfId="9" priority="3">
      <formula>NOT($N$18)</formula>
    </cfRule>
  </conditionalFormatting>
  <conditionalFormatting sqref="I26">
    <cfRule type="expression" dxfId="8" priority="2">
      <formula>NOT($N$18)</formula>
    </cfRule>
  </conditionalFormatting>
  <conditionalFormatting sqref="H60:H62">
    <cfRule type="expression" dxfId="7" priority="1">
      <formula>$I$46=$I$47</formula>
    </cfRule>
  </conditionalFormatting>
  <dataValidations count="12">
    <dataValidation type="whole" imeMode="disabled" allowBlank="1" showInputMessage="1" showErrorMessage="1" error="病床融通数以内の値を入力してください。" sqref="C30:F30" xr:uid="{AB7B1AEC-1C35-4477-A191-A3E4FF11C766}">
      <formula1>M29</formula1>
      <formula2>M30</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9" xr:uid="{F31BDE6E-0AF8-4F05-A770-0041C5EAA39A}">
      <formula1>M24</formula1>
      <formula2>M25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9" xr:uid="{73D3A6BE-D3A1-4915-A91E-F6B5111D0DDB}">
      <formula1>N24</formula1>
      <formula2>N25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9" xr:uid="{B749481E-DF8D-487C-9EFA-47B4DD64FC78}">
      <formula1>P24</formula1>
      <formula2>P25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9" xr:uid="{CB8806F2-DEBA-4D12-95BE-414303B214AD}">
      <formula1>O24</formula1>
      <formula2>O25</formula2>
    </dataValidation>
    <dataValidation type="whole" imeMode="disabled" allowBlank="1" showInputMessage="1" showErrorMessage="1" error="0以上かつ対象３区分の減少病床数の合計以内の値を入力してください。" sqref="C42" xr:uid="{D6862D63-7CEB-447B-952A-285A373F7F31}">
      <formula1>0</formula1>
      <formula2>I39</formula2>
    </dataValidation>
    <dataValidation type="whole" imeMode="disabled" allowBlank="1" showInputMessage="1" showErrorMessage="1" error="対象３区分の減少病床数の合計（融通分を除く）を超える転換はできません。" sqref="D35" xr:uid="{606E486A-1C84-44AD-9CE6-3DE3B499B907}">
      <formula1>0</formula1>
      <formula2>O36</formula2>
    </dataValidation>
    <dataValidation type="list" allowBlank="1" showInputMessage="1" showErrorMessage="1" sqref="H62" xr:uid="{271C97EB-A0CD-4B5E-BD00-B517ED4FED77}">
      <formula1>IF($I$46&lt;&gt;$I$47,INDIRECT("I49:I50"),INDIRECT("I49"))</formula1>
    </dataValidation>
    <dataValidation type="whole" imeMode="disabled" operator="greaterThanOrEqual" allowBlank="1" showInputMessage="1" showErrorMessage="1" error="令和２年４月１日時点における稼働病床数未満の数値は入力できません。" sqref="C47:G47" xr:uid="{5A1A02FA-6563-4E96-A9AC-8F3D7B5BD0C7}">
      <formula1>C17</formula1>
    </dataValidation>
    <dataValidation type="whole" imeMode="disabled" operator="greaterThanOrEqual" allowBlank="1" showInputMessage="1" showErrorMessage="1" error="平成30年度病床機能報告における稼働病床数未満の数値は入力できません。" sqref="C46:G46" xr:uid="{6F1D0E22-AFC8-4FAA-860F-B61FC7F062BA}">
      <formula1>C16</formula1>
    </dataValidation>
    <dataValidation type="whole" imeMode="disabled" operator="greaterThanOrEqual" allowBlank="1" showInputMessage="1" showErrorMessage="1" error="0以上の値を入力してください。" sqref="C16:G17 C25:F25 C51:E52" xr:uid="{5BEF1070-6D97-454D-B65F-13FD7FC86165}">
      <formula1>0</formula1>
    </dataValidation>
    <dataValidation imeMode="disabled" allowBlank="1" showInputMessage="1" showErrorMessage="1" sqref="C18:G18" xr:uid="{09FD0EE1-842D-4ECB-BB88-13D5673403E2}"/>
  </dataValidations>
  <pageMargins left="0.70866141732283472" right="0.70866141732283472" top="0.39370078740157483" bottom="0.39370078740157483" header="0.31496062992125984" footer="0.31496062992125984"/>
  <pageSetup paperSize="9" scale="78" fitToHeight="0" orientation="portrait" r:id="rId1"/>
  <rowBreaks count="3" manualBreakCount="3">
    <brk id="43" max="8" man="1"/>
    <brk id="74" max="18" man="1"/>
    <brk id="76" max="18" man="1"/>
  </rowBreaks>
  <colBreaks count="1" manualBreakCount="1">
    <brk id="1" max="7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B756-00F8-43E1-817C-B0533DBAD108}">
  <sheetPr>
    <pageSetUpPr fitToPage="1"/>
  </sheetPr>
  <dimension ref="A1:T74"/>
  <sheetViews>
    <sheetView view="pageBreakPreview" topLeftCell="A16" zoomScale="85" zoomScaleNormal="85" zoomScaleSheetLayoutView="85" workbookViewId="0">
      <selection activeCell="H46" sqref="H46"/>
    </sheetView>
  </sheetViews>
  <sheetFormatPr defaultRowHeight="18.75"/>
  <cols>
    <col min="1" max="1" width="5.5" style="3" customWidth="1"/>
    <col min="2" max="2" width="27.375" style="3" customWidth="1"/>
    <col min="3" max="8" width="10.75" style="3" customWidth="1"/>
    <col min="9" max="9" width="16.5" style="3" customWidth="1"/>
    <col min="10" max="10" width="9" style="3" hidden="1" customWidth="1"/>
    <col min="11" max="11" width="5.875" style="3" hidden="1" customWidth="1"/>
    <col min="12" max="12" width="9.625" style="3" hidden="1" customWidth="1"/>
    <col min="13" max="19" width="11.625" style="3" hidden="1" customWidth="1"/>
    <col min="20" max="20" width="11.625" style="3" customWidth="1"/>
    <col min="21" max="16384" width="9" style="3"/>
  </cols>
  <sheetData>
    <row r="1" spans="1:17" ht="25.5" customHeight="1">
      <c r="A1" s="250" t="s">
        <v>120</v>
      </c>
      <c r="B1" s="250"/>
      <c r="C1" s="250"/>
      <c r="D1" s="250"/>
      <c r="E1" s="250"/>
      <c r="F1" s="250"/>
      <c r="G1" s="250"/>
      <c r="H1" s="250"/>
      <c r="I1" s="250"/>
    </row>
    <row r="2" spans="1:17" ht="23.25" customHeight="1">
      <c r="A2" s="2"/>
      <c r="F2" s="174" t="s">
        <v>106</v>
      </c>
      <c r="G2" s="264"/>
      <c r="H2" s="264"/>
      <c r="I2" s="264"/>
    </row>
    <row r="3" spans="1:17" ht="23.25" customHeight="1">
      <c r="A3" s="2"/>
      <c r="F3" s="174" t="s">
        <v>119</v>
      </c>
      <c r="G3" s="264"/>
      <c r="H3" s="264"/>
      <c r="I3" s="264"/>
    </row>
    <row r="4" spans="1:17" ht="23.25" customHeight="1">
      <c r="A4" s="2"/>
      <c r="F4" s="174" t="s">
        <v>0</v>
      </c>
      <c r="G4" s="264"/>
      <c r="H4" s="264"/>
      <c r="I4" s="264"/>
    </row>
    <row r="5" spans="1:17" ht="24" customHeight="1">
      <c r="A5" s="78" t="s">
        <v>110</v>
      </c>
      <c r="B5" s="77"/>
      <c r="C5" s="77"/>
      <c r="D5" s="77"/>
      <c r="E5" s="77"/>
      <c r="F5" s="77"/>
      <c r="G5" s="77"/>
      <c r="H5" s="77"/>
      <c r="I5" s="77"/>
    </row>
    <row r="6" spans="1:17" ht="71.25" customHeight="1">
      <c r="A6" s="419" t="s">
        <v>116</v>
      </c>
      <c r="B6" s="365"/>
      <c r="C6" s="365"/>
      <c r="D6" s="365"/>
      <c r="E6" s="365"/>
      <c r="F6" s="365"/>
      <c r="G6" s="365"/>
      <c r="H6" s="365"/>
      <c r="I6" s="366"/>
    </row>
    <row r="7" spans="1:17" ht="26.25" customHeight="1">
      <c r="A7" s="77" t="s">
        <v>111</v>
      </c>
      <c r="B7" s="78"/>
      <c r="C7" s="78"/>
      <c r="D7" s="78"/>
      <c r="E7" s="78"/>
      <c r="F7" s="78"/>
      <c r="G7" s="78"/>
      <c r="H7" s="78"/>
      <c r="I7" s="78"/>
    </row>
    <row r="8" spans="1:17" ht="71.25" customHeight="1">
      <c r="A8" s="419" t="s">
        <v>114</v>
      </c>
      <c r="B8" s="420"/>
      <c r="C8" s="420"/>
      <c r="D8" s="420"/>
      <c r="E8" s="420"/>
      <c r="F8" s="420"/>
      <c r="G8" s="420"/>
      <c r="H8" s="420"/>
      <c r="I8" s="421"/>
    </row>
    <row r="9" spans="1:17" ht="21.75" customHeight="1">
      <c r="A9" s="172" t="s">
        <v>113</v>
      </c>
      <c r="B9" s="78"/>
      <c r="C9" s="78"/>
      <c r="D9" s="78"/>
      <c r="E9" s="78"/>
      <c r="F9" s="78"/>
      <c r="G9" s="78"/>
      <c r="H9" s="78"/>
      <c r="I9" s="78"/>
    </row>
    <row r="10" spans="1:17" ht="71.25" customHeight="1">
      <c r="A10" s="419" t="s">
        <v>115</v>
      </c>
      <c r="B10" s="420"/>
      <c r="C10" s="420"/>
      <c r="D10" s="420"/>
      <c r="E10" s="420"/>
      <c r="F10" s="420"/>
      <c r="G10" s="420"/>
      <c r="H10" s="420"/>
      <c r="I10" s="421"/>
    </row>
    <row r="11" spans="1:17" ht="19.5" customHeight="1">
      <c r="A11" s="78" t="s">
        <v>112</v>
      </c>
      <c r="B11" s="78"/>
      <c r="C11" s="78"/>
      <c r="D11" s="78"/>
      <c r="E11" s="78"/>
      <c r="F11" s="78"/>
      <c r="G11" s="78"/>
      <c r="H11" s="78"/>
      <c r="I11" s="78"/>
    </row>
    <row r="12" spans="1:17" ht="71.25" customHeight="1">
      <c r="A12" s="419" t="s">
        <v>117</v>
      </c>
      <c r="B12" s="420"/>
      <c r="C12" s="420"/>
      <c r="D12" s="420"/>
      <c r="E12" s="420"/>
      <c r="F12" s="420"/>
      <c r="G12" s="420"/>
      <c r="H12" s="420"/>
      <c r="I12" s="421"/>
    </row>
    <row r="13" spans="1:17">
      <c r="A13" s="77"/>
      <c r="B13" s="77"/>
      <c r="C13" s="77"/>
      <c r="D13" s="77"/>
      <c r="E13" s="77"/>
      <c r="F13" s="77"/>
      <c r="G13" s="77"/>
      <c r="H13" s="77"/>
      <c r="I13" s="77"/>
    </row>
    <row r="14" spans="1:17" ht="14.1" customHeight="1" thickBot="1">
      <c r="A14" s="373">
        <v>1</v>
      </c>
      <c r="B14" s="386" t="s">
        <v>77</v>
      </c>
      <c r="C14" s="389" t="s">
        <v>1</v>
      </c>
      <c r="D14" s="391" t="s">
        <v>2</v>
      </c>
      <c r="E14" s="422" t="s">
        <v>3</v>
      </c>
      <c r="F14" s="394" t="s">
        <v>5</v>
      </c>
      <c r="G14" s="418" t="s">
        <v>4</v>
      </c>
      <c r="H14" s="382" t="s">
        <v>6</v>
      </c>
      <c r="I14" s="79"/>
      <c r="N14" s="3" t="s">
        <v>85</v>
      </c>
    </row>
    <row r="15" spans="1:17" ht="14.1" customHeight="1" thickBot="1">
      <c r="A15" s="373"/>
      <c r="B15" s="387"/>
      <c r="C15" s="389"/>
      <c r="D15" s="391"/>
      <c r="E15" s="422"/>
      <c r="F15" s="394"/>
      <c r="G15" s="381"/>
      <c r="H15" s="383"/>
      <c r="I15" s="80" t="s">
        <v>28</v>
      </c>
      <c r="N15" s="354" t="s">
        <v>55</v>
      </c>
      <c r="O15" s="357" t="s">
        <v>57</v>
      </c>
      <c r="P15" s="357"/>
      <c r="Q15" s="4" t="s">
        <v>58</v>
      </c>
    </row>
    <row r="16" spans="1:17" ht="24.95" customHeight="1">
      <c r="A16" s="373"/>
      <c r="B16" s="81" t="s">
        <v>17</v>
      </c>
      <c r="C16" s="82"/>
      <c r="D16" s="83"/>
      <c r="E16" s="84"/>
      <c r="F16" s="85"/>
      <c r="G16" s="86"/>
      <c r="H16" s="87">
        <f>SUM(C16:G16)</f>
        <v>0</v>
      </c>
      <c r="I16" s="88">
        <f>H16-E16-G16</f>
        <v>0</v>
      </c>
      <c r="K16" s="358" t="s">
        <v>43</v>
      </c>
      <c r="L16" s="359"/>
      <c r="N16" s="355"/>
      <c r="O16" s="362" t="s">
        <v>30</v>
      </c>
      <c r="P16" s="363" t="s">
        <v>56</v>
      </c>
      <c r="Q16" s="340" t="s">
        <v>59</v>
      </c>
    </row>
    <row r="17" spans="1:20" ht="24.95" customHeight="1" thickBot="1">
      <c r="A17" s="373"/>
      <c r="B17" s="89" t="s">
        <v>44</v>
      </c>
      <c r="C17" s="90"/>
      <c r="D17" s="91"/>
      <c r="E17" s="92"/>
      <c r="F17" s="93"/>
      <c r="G17" s="94"/>
      <c r="H17" s="95">
        <f>SUM(C17:G17)</f>
        <v>0</v>
      </c>
      <c r="I17" s="96">
        <f>H17-E17-G17</f>
        <v>0</v>
      </c>
      <c r="K17" s="360"/>
      <c r="L17" s="361"/>
      <c r="N17" s="356"/>
      <c r="O17" s="362"/>
      <c r="P17" s="363"/>
      <c r="Q17" s="340"/>
    </row>
    <row r="18" spans="1:20" ht="24.95" customHeight="1" thickTop="1" thickBot="1">
      <c r="A18" s="373"/>
      <c r="B18" s="97" t="str">
        <f>"③　再編前病床数＝"&amp; $K18&amp;" （※２）"</f>
        <v>③　再編前病床数＝② （※２）</v>
      </c>
      <c r="C18" s="98">
        <f>IF($K18="①",C16,C17)</f>
        <v>0</v>
      </c>
      <c r="D18" s="99">
        <f>IF($K18="①",D16,D17)</f>
        <v>0</v>
      </c>
      <c r="E18" s="100">
        <f>IF($K18="①",E16,E17)</f>
        <v>0</v>
      </c>
      <c r="F18" s="101">
        <f>IF($K18="①",F16,F17)</f>
        <v>0</v>
      </c>
      <c r="G18" s="102">
        <f>IF($K18="①",G16,G17)</f>
        <v>0</v>
      </c>
      <c r="H18" s="103">
        <f>SUM(C18:G18)</f>
        <v>0</v>
      </c>
      <c r="I18" s="101">
        <f>H18-E18-G18</f>
        <v>0</v>
      </c>
      <c r="K18" s="417" t="str">
        <f>IF(I16&lt;I17,"①","②")</f>
        <v>②</v>
      </c>
      <c r="L18" s="372"/>
      <c r="N18" s="5" t="b">
        <f>IF(OR(AND(O18,P18),Q18),TRUE)</f>
        <v>1</v>
      </c>
      <c r="O18" s="6" t="b">
        <f>IF(I18&lt;&gt;0,TRUE)</f>
        <v>0</v>
      </c>
      <c r="P18" s="7" t="b">
        <f>IF(I18&gt;I25,TRUE)</f>
        <v>0</v>
      </c>
      <c r="Q18" s="8" t="b">
        <f>IF(AND(H18=0,H25=0),TRUE)</f>
        <v>1</v>
      </c>
    </row>
    <row r="19" spans="1:20" ht="54" customHeight="1">
      <c r="A19" s="342" t="s">
        <v>107</v>
      </c>
      <c r="B19" s="272"/>
      <c r="C19" s="272"/>
      <c r="D19" s="272"/>
      <c r="E19" s="272"/>
      <c r="F19" s="272"/>
      <c r="G19" s="272"/>
      <c r="H19" s="272"/>
      <c r="I19" s="272"/>
    </row>
    <row r="20" spans="1:20" ht="19.5" thickBot="1">
      <c r="A20" s="272" t="s">
        <v>60</v>
      </c>
      <c r="B20" s="272"/>
      <c r="C20" s="272"/>
      <c r="D20" s="272"/>
      <c r="E20" s="272"/>
      <c r="F20" s="272"/>
      <c r="G20" s="272"/>
      <c r="H20" s="272"/>
      <c r="I20" s="272"/>
      <c r="M20" s="3" t="s">
        <v>51</v>
      </c>
    </row>
    <row r="21" spans="1:20">
      <c r="A21" s="272" t="s">
        <v>27</v>
      </c>
      <c r="B21" s="272"/>
      <c r="C21" s="272"/>
      <c r="D21" s="272"/>
      <c r="E21" s="272"/>
      <c r="F21" s="272"/>
      <c r="G21" s="272"/>
      <c r="H21" s="272"/>
      <c r="I21" s="272"/>
      <c r="K21" s="343" t="s">
        <v>63</v>
      </c>
      <c r="L21" s="344"/>
      <c r="M21" s="348" t="s">
        <v>1</v>
      </c>
      <c r="N21" s="348" t="s">
        <v>2</v>
      </c>
      <c r="O21" s="348" t="s">
        <v>3</v>
      </c>
      <c r="P21" s="349" t="s">
        <v>5</v>
      </c>
      <c r="Q21" s="351" t="s">
        <v>13</v>
      </c>
      <c r="R21" s="284" t="s">
        <v>6</v>
      </c>
      <c r="S21" s="9"/>
    </row>
    <row r="22" spans="1:20" ht="14.1" customHeight="1" thickBot="1">
      <c r="A22" s="77"/>
      <c r="B22" s="77"/>
      <c r="C22" s="77"/>
      <c r="D22" s="77"/>
      <c r="E22" s="77"/>
      <c r="F22" s="77"/>
      <c r="G22" s="77"/>
      <c r="H22" s="77"/>
      <c r="I22" s="77"/>
      <c r="K22" s="345"/>
      <c r="L22" s="346"/>
      <c r="M22" s="281"/>
      <c r="N22" s="281"/>
      <c r="O22" s="281"/>
      <c r="P22" s="350"/>
      <c r="Q22" s="352"/>
      <c r="R22" s="284"/>
      <c r="S22" s="171" t="s">
        <v>29</v>
      </c>
    </row>
    <row r="23" spans="1:20" ht="12" customHeight="1" thickBot="1">
      <c r="A23" s="373">
        <v>2</v>
      </c>
      <c r="B23" s="395" t="s">
        <v>121</v>
      </c>
      <c r="C23" s="388" t="s">
        <v>1</v>
      </c>
      <c r="D23" s="390" t="s">
        <v>2</v>
      </c>
      <c r="E23" s="392" t="s">
        <v>3</v>
      </c>
      <c r="F23" s="393" t="s">
        <v>5</v>
      </c>
      <c r="G23" s="381" t="s">
        <v>13</v>
      </c>
      <c r="H23" s="382" t="s">
        <v>6</v>
      </c>
      <c r="I23" s="79"/>
      <c r="K23" s="347"/>
      <c r="L23" s="283"/>
      <c r="M23" s="10">
        <f t="shared" ref="M23:S23" si="0">C25-C18</f>
        <v>0</v>
      </c>
      <c r="N23" s="10">
        <f t="shared" si="0"/>
        <v>0</v>
      </c>
      <c r="O23" s="10">
        <f t="shared" si="0"/>
        <v>0</v>
      </c>
      <c r="P23" s="11">
        <f t="shared" si="0"/>
        <v>0</v>
      </c>
      <c r="Q23" s="12">
        <f t="shared" si="0"/>
        <v>0</v>
      </c>
      <c r="R23" s="13">
        <f t="shared" si="0"/>
        <v>0</v>
      </c>
      <c r="S23" s="10">
        <f t="shared" si="0"/>
        <v>0</v>
      </c>
    </row>
    <row r="24" spans="1:20" ht="12" customHeight="1">
      <c r="A24" s="373"/>
      <c r="B24" s="395"/>
      <c r="C24" s="389"/>
      <c r="D24" s="391"/>
      <c r="E24" s="392"/>
      <c r="F24" s="394"/>
      <c r="G24" s="381"/>
      <c r="H24" s="383"/>
      <c r="I24" s="80" t="s">
        <v>7</v>
      </c>
      <c r="K24" s="323" t="s">
        <v>93</v>
      </c>
      <c r="L24" s="63" t="s">
        <v>91</v>
      </c>
      <c r="M24" s="70">
        <f>IF(M23&gt;0,M23*-1,0)</f>
        <v>0</v>
      </c>
      <c r="N24" s="70">
        <f>IF(N23&gt;0,N23*-1,0)</f>
        <v>0</v>
      </c>
      <c r="O24" s="70">
        <f>IF(O23&gt;0,O23*-1,0)</f>
        <v>0</v>
      </c>
      <c r="P24" s="71">
        <f>IF(P23&gt;0,P23*-1,0)</f>
        <v>0</v>
      </c>
      <c r="Q24" s="66"/>
      <c r="R24" s="67"/>
      <c r="S24" s="68">
        <f>IF(S23&gt;0,S23*-1,0)</f>
        <v>0</v>
      </c>
    </row>
    <row r="25" spans="1:20" ht="24.95" customHeight="1" thickBot="1">
      <c r="A25" s="373"/>
      <c r="B25" s="395"/>
      <c r="C25" s="104"/>
      <c r="D25" s="105"/>
      <c r="E25" s="106"/>
      <c r="F25" s="107"/>
      <c r="G25" s="108">
        <v>0</v>
      </c>
      <c r="H25" s="109">
        <f>SUM(C25:G25)</f>
        <v>0</v>
      </c>
      <c r="I25" s="110">
        <f>H25-E25-G25</f>
        <v>0</v>
      </c>
      <c r="K25" s="324"/>
      <c r="L25" s="72" t="s">
        <v>92</v>
      </c>
      <c r="M25" s="73">
        <f>IF(M23&lt;0,M23*-1,0)</f>
        <v>0</v>
      </c>
      <c r="N25" s="73">
        <f>IF(N23&lt;0,N23*-1,0)</f>
        <v>0</v>
      </c>
      <c r="O25" s="73">
        <f>IF(O23&lt;0,O23*-1,0)</f>
        <v>0</v>
      </c>
      <c r="P25" s="74">
        <f>IF(P23&lt;0,P23*-1,0)</f>
        <v>0</v>
      </c>
      <c r="Q25" s="65"/>
      <c r="R25" s="64"/>
      <c r="S25" s="69">
        <f>IF(S23&lt;0,S23*-1,0)</f>
        <v>0</v>
      </c>
    </row>
    <row r="26" spans="1:20" ht="14.1" customHeight="1" thickBot="1">
      <c r="A26" s="77"/>
      <c r="B26" s="77"/>
      <c r="C26" s="77"/>
      <c r="D26" s="77"/>
      <c r="E26" s="77"/>
      <c r="F26" s="77"/>
      <c r="G26" s="77"/>
      <c r="H26" s="77"/>
      <c r="I26" s="111" t="s">
        <v>23</v>
      </c>
      <c r="R26" s="20"/>
      <c r="S26" s="21"/>
      <c r="T26" s="15"/>
    </row>
    <row r="27" spans="1:20" s="15" customFormat="1" ht="12.6" customHeight="1" thickBot="1">
      <c r="A27" s="375">
        <v>3</v>
      </c>
      <c r="B27" s="404" t="s">
        <v>100</v>
      </c>
      <c r="C27" s="406" t="s">
        <v>1</v>
      </c>
      <c r="D27" s="408" t="s">
        <v>2</v>
      </c>
      <c r="E27" s="410" t="s">
        <v>3</v>
      </c>
      <c r="F27" s="412" t="s">
        <v>5</v>
      </c>
      <c r="G27" s="413" t="s">
        <v>24</v>
      </c>
      <c r="H27" s="112"/>
      <c r="I27" s="112"/>
      <c r="K27" s="61" t="s">
        <v>95</v>
      </c>
      <c r="L27" s="16"/>
      <c r="M27" s="17"/>
      <c r="N27" s="17"/>
      <c r="O27" s="17"/>
      <c r="P27" s="17"/>
      <c r="Q27" s="16"/>
      <c r="R27" s="3"/>
      <c r="S27" s="3"/>
    </row>
    <row r="28" spans="1:20" s="15" customFormat="1" ht="12.6" customHeight="1">
      <c r="A28" s="376"/>
      <c r="B28" s="405"/>
      <c r="C28" s="407"/>
      <c r="D28" s="409"/>
      <c r="E28" s="411"/>
      <c r="F28" s="411"/>
      <c r="G28" s="414"/>
      <c r="H28" s="113"/>
      <c r="I28" s="113"/>
      <c r="K28" s="415" t="s">
        <v>96</v>
      </c>
      <c r="L28" s="416"/>
      <c r="M28" s="18" t="s">
        <v>1</v>
      </c>
      <c r="N28" s="18" t="s">
        <v>2</v>
      </c>
      <c r="O28" s="18" t="s">
        <v>3</v>
      </c>
      <c r="P28" s="19" t="s">
        <v>5</v>
      </c>
      <c r="Q28" s="16"/>
    </row>
    <row r="29" spans="1:20" s="15" customFormat="1" ht="24.95" customHeight="1">
      <c r="A29" s="376"/>
      <c r="B29" s="405"/>
      <c r="C29" s="114"/>
      <c r="D29" s="115"/>
      <c r="E29" s="116"/>
      <c r="F29" s="117"/>
      <c r="G29" s="118">
        <f>SUM(C29,D29,F29)</f>
        <v>0</v>
      </c>
      <c r="H29" s="112"/>
      <c r="I29" s="112"/>
      <c r="K29" s="338" t="s">
        <v>94</v>
      </c>
      <c r="L29" s="339"/>
      <c r="M29" s="75">
        <f>IF(C29&lt;0,C29,0)</f>
        <v>0</v>
      </c>
      <c r="N29" s="75">
        <f t="shared" ref="N29:P29" si="1">IF(D29&lt;0,D29,0)</f>
        <v>0</v>
      </c>
      <c r="O29" s="75">
        <f t="shared" si="1"/>
        <v>0</v>
      </c>
      <c r="P29" s="76">
        <f t="shared" si="1"/>
        <v>0</v>
      </c>
      <c r="Q29" s="16"/>
      <c r="R29" s="20"/>
      <c r="S29" s="21"/>
    </row>
    <row r="30" spans="1:20" s="15" customFormat="1" ht="19.5" thickBot="1">
      <c r="A30" s="377"/>
      <c r="B30" s="119" t="s">
        <v>101</v>
      </c>
      <c r="C30" s="120"/>
      <c r="D30" s="121"/>
      <c r="E30" s="122"/>
      <c r="F30" s="123"/>
      <c r="G30" s="124">
        <f>SUM(C30,D30,F30)</f>
        <v>0</v>
      </c>
      <c r="H30" s="112"/>
      <c r="I30" s="112"/>
      <c r="K30" s="308" t="s">
        <v>64</v>
      </c>
      <c r="L30" s="309"/>
      <c r="M30" s="22">
        <f>IF(C29&gt;0,C29,0)</f>
        <v>0</v>
      </c>
      <c r="N30" s="22">
        <f t="shared" ref="N30:P30" si="2">IF(D29&gt;0,D29,0)</f>
        <v>0</v>
      </c>
      <c r="O30" s="22">
        <f t="shared" si="2"/>
        <v>0</v>
      </c>
      <c r="P30" s="23">
        <f t="shared" si="2"/>
        <v>0</v>
      </c>
      <c r="Q30" s="16"/>
      <c r="R30" s="3"/>
      <c r="S30" s="3"/>
    </row>
    <row r="31" spans="1:20" s="15" customFormat="1" ht="13.5" customHeight="1">
      <c r="A31" s="310" t="s">
        <v>108</v>
      </c>
      <c r="B31" s="310"/>
      <c r="C31" s="310"/>
      <c r="D31" s="310"/>
      <c r="E31" s="310"/>
      <c r="F31" s="310"/>
      <c r="G31" s="310"/>
      <c r="H31" s="310"/>
      <c r="I31" s="310"/>
      <c r="T31" s="3"/>
    </row>
    <row r="32" spans="1:20" s="15" customFormat="1" ht="38.25" customHeight="1" thickBot="1">
      <c r="A32" s="310"/>
      <c r="B32" s="310"/>
      <c r="C32" s="310"/>
      <c r="D32" s="310"/>
      <c r="E32" s="310"/>
      <c r="F32" s="310"/>
      <c r="G32" s="310"/>
      <c r="H32" s="310"/>
      <c r="I32" s="310"/>
      <c r="T32" s="3"/>
    </row>
    <row r="33" spans="1:20" s="15" customFormat="1" ht="13.5" customHeight="1">
      <c r="A33" s="77"/>
      <c r="B33" s="77"/>
      <c r="C33" s="77"/>
      <c r="D33" s="77"/>
      <c r="E33" s="77"/>
      <c r="F33" s="77"/>
      <c r="G33" s="77"/>
      <c r="H33" s="77"/>
      <c r="I33" s="77"/>
      <c r="K33" s="396" t="s">
        <v>32</v>
      </c>
      <c r="L33" s="397"/>
      <c r="M33" s="24" t="s">
        <v>104</v>
      </c>
      <c r="N33" s="25" t="s">
        <v>105</v>
      </c>
      <c r="O33" s="26" t="s">
        <v>99</v>
      </c>
      <c r="P33" s="317" t="s">
        <v>38</v>
      </c>
      <c r="Q33" s="318"/>
      <c r="R33" s="27"/>
      <c r="S33" s="28"/>
      <c r="T33" s="3"/>
    </row>
    <row r="34" spans="1:20" s="15" customFormat="1" ht="24.95" customHeight="1">
      <c r="A34" s="373">
        <v>4</v>
      </c>
      <c r="B34" s="379" t="s">
        <v>22</v>
      </c>
      <c r="C34" s="169" t="s">
        <v>3</v>
      </c>
      <c r="D34" s="169" t="s">
        <v>10</v>
      </c>
      <c r="E34" s="169" t="s">
        <v>6</v>
      </c>
      <c r="F34" s="77"/>
      <c r="G34" s="77"/>
      <c r="H34" s="77"/>
      <c r="I34" s="77"/>
      <c r="K34" s="398"/>
      <c r="L34" s="399"/>
      <c r="M34" s="29" t="s">
        <v>34</v>
      </c>
      <c r="N34" s="30" t="s">
        <v>33</v>
      </c>
      <c r="O34" s="31" t="s">
        <v>35</v>
      </c>
      <c r="P34" s="319"/>
      <c r="Q34" s="320"/>
      <c r="R34" s="32" t="s">
        <v>36</v>
      </c>
      <c r="S34" s="33" t="s">
        <v>37</v>
      </c>
      <c r="T34" s="3"/>
    </row>
    <row r="35" spans="1:20" s="15" customFormat="1" ht="24.95" customHeight="1" thickBot="1">
      <c r="A35" s="373"/>
      <c r="B35" s="379"/>
      <c r="C35" s="125">
        <f>IF(E18&lt;E25,P36,0)</f>
        <v>0</v>
      </c>
      <c r="D35" s="126"/>
      <c r="E35" s="125">
        <f>SUM(C35:D35)</f>
        <v>0</v>
      </c>
      <c r="F35" s="77"/>
      <c r="G35" s="77"/>
      <c r="H35" s="77"/>
      <c r="I35" s="77"/>
      <c r="K35" s="398"/>
      <c r="L35" s="399"/>
      <c r="M35" s="34" t="s">
        <v>97</v>
      </c>
      <c r="N35" s="35" t="s">
        <v>98</v>
      </c>
      <c r="O35" s="36" t="s">
        <v>86</v>
      </c>
      <c r="P35" s="319"/>
      <c r="Q35" s="320"/>
      <c r="R35" s="37" t="s">
        <v>39</v>
      </c>
      <c r="S35" s="38" t="s">
        <v>31</v>
      </c>
      <c r="T35" s="3"/>
    </row>
    <row r="36" spans="1:20" ht="13.5" customHeight="1" thickBot="1">
      <c r="A36" s="77"/>
      <c r="B36" s="77"/>
      <c r="C36" s="77"/>
      <c r="D36" s="77"/>
      <c r="E36" s="77"/>
      <c r="F36" s="77"/>
      <c r="G36" s="77"/>
      <c r="H36" s="77"/>
      <c r="I36" s="77"/>
      <c r="K36" s="400"/>
      <c r="L36" s="401"/>
      <c r="M36" s="39">
        <f>I18-I25</f>
        <v>0</v>
      </c>
      <c r="N36" s="40">
        <f>G29</f>
        <v>0</v>
      </c>
      <c r="O36" s="41">
        <f>IF(M36&gt;N36,M36-N36,0)</f>
        <v>0</v>
      </c>
      <c r="P36" s="402">
        <f>MIN(R36:S36)</f>
        <v>0</v>
      </c>
      <c r="Q36" s="403"/>
      <c r="R36" s="42">
        <f>O36-D35</f>
        <v>0</v>
      </c>
      <c r="S36" s="43">
        <f>E25+E29-E18</f>
        <v>0</v>
      </c>
    </row>
    <row r="37" spans="1:20" ht="12.6" customHeight="1" thickBot="1">
      <c r="A37" s="373">
        <v>5</v>
      </c>
      <c r="B37" s="395" t="s">
        <v>52</v>
      </c>
      <c r="C37" s="388" t="s">
        <v>1</v>
      </c>
      <c r="D37" s="390" t="s">
        <v>2</v>
      </c>
      <c r="E37" s="392" t="s">
        <v>3</v>
      </c>
      <c r="F37" s="393" t="s">
        <v>5</v>
      </c>
      <c r="G37" s="381" t="s">
        <v>4</v>
      </c>
      <c r="H37" s="382" t="s">
        <v>6</v>
      </c>
      <c r="I37" s="79"/>
    </row>
    <row r="38" spans="1:20" ht="12.6" customHeight="1">
      <c r="A38" s="373"/>
      <c r="B38" s="395"/>
      <c r="C38" s="389"/>
      <c r="D38" s="391"/>
      <c r="E38" s="392"/>
      <c r="F38" s="394"/>
      <c r="G38" s="381"/>
      <c r="H38" s="383"/>
      <c r="I38" s="80" t="s">
        <v>7</v>
      </c>
    </row>
    <row r="39" spans="1:20" ht="24.95" customHeight="1" thickBot="1">
      <c r="A39" s="373"/>
      <c r="B39" s="395"/>
      <c r="C39" s="127">
        <f>C18-C25</f>
        <v>0</v>
      </c>
      <c r="D39" s="128">
        <f>D18-D25</f>
        <v>0</v>
      </c>
      <c r="E39" s="129">
        <f>E18-E25</f>
        <v>0</v>
      </c>
      <c r="F39" s="130">
        <f>F18-F25</f>
        <v>0</v>
      </c>
      <c r="G39" s="131">
        <f>G18-G25</f>
        <v>0</v>
      </c>
      <c r="H39" s="132">
        <f>SUM(C39:G39)</f>
        <v>0</v>
      </c>
      <c r="I39" s="133">
        <f>C39+D39+F39</f>
        <v>0</v>
      </c>
    </row>
    <row r="40" spans="1:20" ht="14.1" customHeight="1" thickBot="1">
      <c r="A40" s="77"/>
      <c r="B40" s="77"/>
      <c r="C40" s="77"/>
      <c r="D40" s="77"/>
      <c r="E40" s="77"/>
      <c r="F40" s="77"/>
      <c r="G40" s="77"/>
      <c r="H40" s="77"/>
      <c r="I40" s="134"/>
    </row>
    <row r="41" spans="1:20" ht="24.95" customHeight="1">
      <c r="A41" s="373">
        <v>6</v>
      </c>
      <c r="B41" s="384" t="s">
        <v>88</v>
      </c>
      <c r="C41" s="135" t="s">
        <v>87</v>
      </c>
      <c r="D41" s="77"/>
      <c r="E41" s="166" t="s">
        <v>53</v>
      </c>
      <c r="F41" s="135" t="s">
        <v>89</v>
      </c>
      <c r="G41" s="135" t="s">
        <v>41</v>
      </c>
      <c r="H41" s="136" t="s">
        <v>103</v>
      </c>
      <c r="I41" s="167" t="s">
        <v>40</v>
      </c>
    </row>
    <row r="42" spans="1:20" ht="24.95" customHeight="1" thickBot="1">
      <c r="A42" s="373"/>
      <c r="B42" s="385"/>
      <c r="C42" s="126"/>
      <c r="D42" s="77"/>
      <c r="E42" s="125">
        <f>I39</f>
        <v>0</v>
      </c>
      <c r="F42" s="125">
        <f>E35</f>
        <v>0</v>
      </c>
      <c r="G42" s="125">
        <f>C42</f>
        <v>0</v>
      </c>
      <c r="H42" s="137">
        <f>IF(C30&gt;0,C30,0)+IF(D30&gt;0,D30,0)+IF(F30&gt;0,F30,0)</f>
        <v>0</v>
      </c>
      <c r="I42" s="130">
        <f>IF(E42-F42-G42-H42&lt;0,0,E42-F42-G42-H42)</f>
        <v>0</v>
      </c>
    </row>
    <row r="43" spans="1:20" ht="13.5" customHeight="1" thickBot="1">
      <c r="A43" s="77"/>
      <c r="B43" s="77"/>
      <c r="C43" s="77"/>
      <c r="D43" s="77"/>
      <c r="E43" s="77"/>
      <c r="F43" s="77"/>
      <c r="G43" s="77"/>
      <c r="H43" s="77"/>
      <c r="I43" s="134"/>
    </row>
    <row r="44" spans="1:20" ht="14.1" customHeight="1" thickBot="1">
      <c r="A44" s="373">
        <v>7</v>
      </c>
      <c r="B44" s="386" t="s">
        <v>78</v>
      </c>
      <c r="C44" s="388" t="s">
        <v>1</v>
      </c>
      <c r="D44" s="390" t="s">
        <v>2</v>
      </c>
      <c r="E44" s="392" t="s">
        <v>3</v>
      </c>
      <c r="F44" s="393" t="s">
        <v>5</v>
      </c>
      <c r="G44" s="381" t="s">
        <v>4</v>
      </c>
      <c r="H44" s="382" t="s">
        <v>6</v>
      </c>
      <c r="I44" s="79"/>
      <c r="K44" s="290" t="s">
        <v>76</v>
      </c>
      <c r="L44" s="291"/>
      <c r="M44" s="281" t="s">
        <v>1</v>
      </c>
      <c r="N44" s="281" t="s">
        <v>2</v>
      </c>
      <c r="O44" s="281" t="s">
        <v>3</v>
      </c>
      <c r="P44" s="281" t="s">
        <v>5</v>
      </c>
      <c r="Q44" s="282" t="s">
        <v>13</v>
      </c>
      <c r="R44" s="284" t="s">
        <v>6</v>
      </c>
      <c r="S44" s="9"/>
    </row>
    <row r="45" spans="1:20" ht="14.1" customHeight="1">
      <c r="A45" s="373"/>
      <c r="B45" s="387"/>
      <c r="C45" s="389"/>
      <c r="D45" s="391"/>
      <c r="E45" s="392"/>
      <c r="F45" s="394"/>
      <c r="G45" s="381"/>
      <c r="H45" s="383"/>
      <c r="I45" s="80" t="s">
        <v>7</v>
      </c>
      <c r="K45" s="292"/>
      <c r="L45" s="293"/>
      <c r="M45" s="281"/>
      <c r="N45" s="281"/>
      <c r="O45" s="281"/>
      <c r="P45" s="281"/>
      <c r="Q45" s="283"/>
      <c r="R45" s="284"/>
      <c r="S45" s="171" t="s">
        <v>29</v>
      </c>
    </row>
    <row r="46" spans="1:20" ht="24.95" customHeight="1">
      <c r="A46" s="373"/>
      <c r="B46" s="138" t="s">
        <v>17</v>
      </c>
      <c r="C46" s="139"/>
      <c r="D46" s="140"/>
      <c r="E46" s="141"/>
      <c r="F46" s="142"/>
      <c r="G46" s="143"/>
      <c r="H46" s="132">
        <f>SUM(C46:G46)</f>
        <v>0</v>
      </c>
      <c r="I46" s="144">
        <f>H46-E46-G46</f>
        <v>0</v>
      </c>
      <c r="K46" s="294"/>
      <c r="L46" s="295"/>
      <c r="M46" s="10">
        <f>C25-C46</f>
        <v>0</v>
      </c>
      <c r="N46" s="10">
        <f t="shared" ref="N46:S46" si="3">D25-D46</f>
        <v>0</v>
      </c>
      <c r="O46" s="10">
        <f t="shared" si="3"/>
        <v>0</v>
      </c>
      <c r="P46" s="10">
        <f t="shared" si="3"/>
        <v>0</v>
      </c>
      <c r="Q46" s="12">
        <f t="shared" si="3"/>
        <v>0</v>
      </c>
      <c r="R46" s="13">
        <f t="shared" si="3"/>
        <v>0</v>
      </c>
      <c r="S46" s="10">
        <f t="shared" si="3"/>
        <v>0</v>
      </c>
    </row>
    <row r="47" spans="1:20" ht="24.95" customHeight="1" thickBot="1">
      <c r="A47" s="373"/>
      <c r="B47" s="145" t="s">
        <v>46</v>
      </c>
      <c r="C47" s="146"/>
      <c r="D47" s="147"/>
      <c r="E47" s="141"/>
      <c r="F47" s="148"/>
      <c r="G47" s="143"/>
      <c r="H47" s="132">
        <f>SUM(C47:G47)</f>
        <v>0</v>
      </c>
      <c r="I47" s="130">
        <f>H47-E47-G47</f>
        <v>0</v>
      </c>
    </row>
    <row r="48" spans="1:20" ht="18.75" customHeight="1">
      <c r="A48" s="272" t="s">
        <v>61</v>
      </c>
      <c r="B48" s="272"/>
      <c r="C48" s="272"/>
      <c r="D48" s="272"/>
      <c r="E48" s="272"/>
      <c r="F48" s="272"/>
      <c r="G48" s="272"/>
      <c r="H48" s="272"/>
      <c r="I48" s="272"/>
    </row>
    <row r="49" spans="1:19" ht="13.5" customHeight="1" thickBot="1">
      <c r="A49" s="77"/>
      <c r="B49" s="77"/>
      <c r="C49" s="77"/>
      <c r="D49" s="77"/>
      <c r="E49" s="77"/>
      <c r="F49" s="77"/>
      <c r="G49" s="77"/>
      <c r="H49" s="77"/>
      <c r="I49" s="77"/>
    </row>
    <row r="50" spans="1:19" ht="33" customHeight="1">
      <c r="A50" s="373">
        <v>8</v>
      </c>
      <c r="B50" s="168" t="s">
        <v>16</v>
      </c>
      <c r="C50" s="169" t="s">
        <v>1</v>
      </c>
      <c r="D50" s="169" t="s">
        <v>2</v>
      </c>
      <c r="E50" s="169" t="s">
        <v>5</v>
      </c>
      <c r="F50" s="169" t="s">
        <v>6</v>
      </c>
      <c r="G50" s="77"/>
      <c r="H50" s="77"/>
      <c r="I50" s="77"/>
      <c r="M50" s="62"/>
      <c r="N50" s="60" t="s">
        <v>75</v>
      </c>
      <c r="O50" s="60" t="s">
        <v>74</v>
      </c>
      <c r="Q50" s="285" t="s">
        <v>72</v>
      </c>
      <c r="R50" s="286"/>
      <c r="S50" s="45" t="s">
        <v>73</v>
      </c>
    </row>
    <row r="51" spans="1:19" ht="24.75" customHeight="1">
      <c r="A51" s="373"/>
      <c r="B51" s="149" t="s">
        <v>109</v>
      </c>
      <c r="C51" s="150"/>
      <c r="D51" s="150"/>
      <c r="E51" s="150"/>
      <c r="F51" s="151">
        <f>SUM(C51:E51)</f>
        <v>0</v>
      </c>
      <c r="G51" s="77"/>
      <c r="H51" s="77"/>
      <c r="I51" s="77"/>
      <c r="N51" s="14">
        <f>IF(AND(I46&lt;&gt;I47,H62="Ｂ"),E62,E61)</f>
        <v>0</v>
      </c>
      <c r="O51" s="59">
        <f>IF(AND(I46&lt;&gt;I47,H62="Ｂ"),C62,C61)</f>
        <v>0</v>
      </c>
      <c r="Q51" s="46">
        <v>0</v>
      </c>
      <c r="R51" s="1" t="s">
        <v>67</v>
      </c>
      <c r="S51" s="11">
        <v>1140</v>
      </c>
    </row>
    <row r="52" spans="1:19" ht="24.95" customHeight="1">
      <c r="A52" s="373"/>
      <c r="B52" s="149" t="s">
        <v>47</v>
      </c>
      <c r="C52" s="150"/>
      <c r="D52" s="150"/>
      <c r="E52" s="150"/>
      <c r="F52" s="151">
        <f>SUM(C52:E52)</f>
        <v>0</v>
      </c>
      <c r="G52" s="77"/>
      <c r="H52" s="77"/>
      <c r="I52" s="77"/>
      <c r="Q52" s="46">
        <v>0.5</v>
      </c>
      <c r="R52" s="1" t="s">
        <v>68</v>
      </c>
      <c r="S52" s="11">
        <v>1368</v>
      </c>
    </row>
    <row r="53" spans="1:19" ht="24" customHeight="1">
      <c r="A53" s="270" t="s">
        <v>82</v>
      </c>
      <c r="B53" s="271"/>
      <c r="C53" s="271"/>
      <c r="D53" s="271"/>
      <c r="E53" s="271"/>
      <c r="F53" s="271"/>
      <c r="G53" s="271"/>
      <c r="H53" s="271"/>
      <c r="I53" s="271"/>
      <c r="Q53" s="46">
        <v>0.6</v>
      </c>
      <c r="R53" s="1" t="s">
        <v>69</v>
      </c>
      <c r="S53" s="11">
        <v>1596</v>
      </c>
    </row>
    <row r="54" spans="1:19" ht="24" customHeight="1">
      <c r="A54" s="271"/>
      <c r="B54" s="271"/>
      <c r="C54" s="271"/>
      <c r="D54" s="271"/>
      <c r="E54" s="271"/>
      <c r="F54" s="271"/>
      <c r="G54" s="271"/>
      <c r="H54" s="271"/>
      <c r="I54" s="271"/>
      <c r="Q54" s="46">
        <v>0.7</v>
      </c>
      <c r="R54" s="1" t="s">
        <v>70</v>
      </c>
      <c r="S54" s="11">
        <v>1824</v>
      </c>
    </row>
    <row r="55" spans="1:19" ht="22.5" customHeight="1">
      <c r="A55" s="271"/>
      <c r="B55" s="271"/>
      <c r="C55" s="271"/>
      <c r="D55" s="271"/>
      <c r="E55" s="271"/>
      <c r="F55" s="271"/>
      <c r="G55" s="271"/>
      <c r="H55" s="271"/>
      <c r="I55" s="271"/>
      <c r="Q55" s="46">
        <v>0.8</v>
      </c>
      <c r="R55" s="1" t="s">
        <v>71</v>
      </c>
      <c r="S55" s="11">
        <v>2052</v>
      </c>
    </row>
    <row r="56" spans="1:19" ht="22.5" customHeight="1" thickBot="1">
      <c r="A56" s="271"/>
      <c r="B56" s="271"/>
      <c r="C56" s="271"/>
      <c r="D56" s="271"/>
      <c r="E56" s="271"/>
      <c r="F56" s="271"/>
      <c r="G56" s="271"/>
      <c r="H56" s="271"/>
      <c r="I56" s="271"/>
      <c r="Q56" s="47">
        <v>0.9</v>
      </c>
      <c r="R56" s="48"/>
      <c r="S56" s="44">
        <v>2280</v>
      </c>
    </row>
    <row r="57" spans="1:19" ht="22.5" customHeight="1">
      <c r="A57" s="271"/>
      <c r="B57" s="271"/>
      <c r="C57" s="271"/>
      <c r="D57" s="271"/>
      <c r="E57" s="271"/>
      <c r="F57" s="271"/>
      <c r="G57" s="271"/>
      <c r="H57" s="271"/>
      <c r="I57" s="271"/>
    </row>
    <row r="58" spans="1:19">
      <c r="A58" s="272" t="s">
        <v>84</v>
      </c>
      <c r="B58" s="272"/>
      <c r="C58" s="272"/>
      <c r="D58" s="272"/>
      <c r="E58" s="272"/>
      <c r="F58" s="272"/>
      <c r="G58" s="272"/>
      <c r="H58" s="272"/>
      <c r="I58" s="272"/>
    </row>
    <row r="59" spans="1:19" ht="13.5" customHeight="1">
      <c r="A59" s="77"/>
      <c r="B59" s="77"/>
      <c r="C59" s="77"/>
      <c r="D59" s="77"/>
      <c r="E59" s="77"/>
      <c r="F59" s="77"/>
      <c r="G59" s="77"/>
      <c r="H59" s="77"/>
      <c r="I59" s="77"/>
    </row>
    <row r="60" spans="1:19" ht="24.95" customHeight="1">
      <c r="A60" s="375">
        <v>9</v>
      </c>
      <c r="B60" s="152" t="s">
        <v>20</v>
      </c>
      <c r="C60" s="378" t="s">
        <v>15</v>
      </c>
      <c r="D60" s="378"/>
      <c r="E60" s="378" t="s">
        <v>14</v>
      </c>
      <c r="F60" s="378"/>
      <c r="G60" s="77"/>
      <c r="H60" s="379" t="s">
        <v>21</v>
      </c>
      <c r="I60" s="153"/>
    </row>
    <row r="61" spans="1:19" ht="24.95" customHeight="1">
      <c r="A61" s="376"/>
      <c r="B61" s="154" t="s">
        <v>19</v>
      </c>
      <c r="C61" s="279">
        <f>IFERROR(ROUNDDOWN(F51/I46*1/365,3),0)</f>
        <v>0</v>
      </c>
      <c r="D61" s="279"/>
      <c r="E61" s="280">
        <f>ROUNDDOWN(C61*I46,0)</f>
        <v>0</v>
      </c>
      <c r="F61" s="280"/>
      <c r="G61" s="77" t="s">
        <v>18</v>
      </c>
      <c r="H61" s="380"/>
      <c r="I61" s="77" t="s">
        <v>25</v>
      </c>
    </row>
    <row r="62" spans="1:19" ht="24.95" customHeight="1">
      <c r="A62" s="377"/>
      <c r="B62" s="154" t="s">
        <v>45</v>
      </c>
      <c r="C62" s="279">
        <f>IFERROR(ROUNDDOWN(F52/I47*1/365,3),0)</f>
        <v>0</v>
      </c>
      <c r="D62" s="279"/>
      <c r="E62" s="280">
        <f>ROUNDDOWN(C62*I47,0)</f>
        <v>0</v>
      </c>
      <c r="F62" s="280"/>
      <c r="G62" s="77" t="s">
        <v>18</v>
      </c>
      <c r="H62" s="155" t="s">
        <v>90</v>
      </c>
      <c r="I62" s="77" t="s">
        <v>26</v>
      </c>
    </row>
    <row r="63" spans="1:19" ht="13.5" customHeight="1">
      <c r="A63" s="77"/>
      <c r="B63" s="77"/>
      <c r="C63" s="77"/>
      <c r="D63" s="77"/>
      <c r="E63" s="77"/>
      <c r="F63" s="77"/>
      <c r="G63" s="77"/>
      <c r="H63" s="77"/>
      <c r="I63" s="77"/>
    </row>
    <row r="64" spans="1:19" ht="37.5" customHeight="1" thickBot="1">
      <c r="A64" s="373">
        <v>10</v>
      </c>
      <c r="B64" s="374" t="s">
        <v>122</v>
      </c>
      <c r="C64" s="169" t="s">
        <v>8</v>
      </c>
      <c r="D64" s="169" t="s">
        <v>42</v>
      </c>
      <c r="E64" s="170" t="s">
        <v>9</v>
      </c>
      <c r="F64" s="77"/>
      <c r="G64" s="77"/>
      <c r="H64" s="77"/>
      <c r="I64" s="77"/>
      <c r="L64" s="3" t="s">
        <v>62</v>
      </c>
    </row>
    <row r="65" spans="1:18" ht="37.5" customHeight="1">
      <c r="A65" s="373"/>
      <c r="B65" s="374"/>
      <c r="C65" s="156">
        <f>VLOOKUP(O51,Q51:S56,3)</f>
        <v>1140</v>
      </c>
      <c r="D65" s="157">
        <f>IF(I18&lt;N51,0,IF(I18-N51&gt;I42+C42,I42,IF(I18-N51-C42&gt;0,I18-N51-C42,0)))</f>
        <v>0</v>
      </c>
      <c r="E65" s="156">
        <f>C65*D65</f>
        <v>0</v>
      </c>
      <c r="F65" s="77"/>
      <c r="G65" s="77"/>
      <c r="H65" s="77"/>
      <c r="I65" s="77"/>
      <c r="L65" s="251" t="s">
        <v>49</v>
      </c>
      <c r="M65" s="252"/>
      <c r="N65" s="267" t="s">
        <v>79</v>
      </c>
      <c r="O65" s="268" t="s">
        <v>48</v>
      </c>
    </row>
    <row r="66" spans="1:18" ht="13.5" customHeight="1">
      <c r="A66" s="77"/>
      <c r="B66" s="77"/>
      <c r="C66" s="77"/>
      <c r="D66" s="77"/>
      <c r="E66" s="77"/>
      <c r="F66" s="77"/>
      <c r="G66" s="77"/>
      <c r="H66" s="77"/>
      <c r="I66" s="77"/>
      <c r="L66" s="253"/>
      <c r="M66" s="254"/>
      <c r="N66" s="254"/>
      <c r="O66" s="269"/>
    </row>
    <row r="67" spans="1:18" ht="26.1" customHeight="1" thickBot="1">
      <c r="A67" s="373">
        <v>11</v>
      </c>
      <c r="B67" s="374" t="s">
        <v>83</v>
      </c>
      <c r="C67" s="169" t="s">
        <v>8</v>
      </c>
      <c r="D67" s="169" t="s">
        <v>42</v>
      </c>
      <c r="E67" s="170" t="s">
        <v>9</v>
      </c>
      <c r="F67" s="77"/>
      <c r="G67" s="77"/>
      <c r="H67" s="77"/>
      <c r="I67" s="77"/>
      <c r="L67" s="260">
        <f>I16*0.9</f>
        <v>0</v>
      </c>
      <c r="M67" s="261"/>
      <c r="N67" s="49">
        <f>I25</f>
        <v>0</v>
      </c>
      <c r="O67" s="50" t="b">
        <f>IF(L67&gt;=N67,TRUE)</f>
        <v>1</v>
      </c>
    </row>
    <row r="68" spans="1:18" ht="26.1" customHeight="1">
      <c r="A68" s="373"/>
      <c r="B68" s="374"/>
      <c r="C68" s="156">
        <f>S56</f>
        <v>2280</v>
      </c>
      <c r="D68" s="125">
        <f>I42-D65</f>
        <v>0</v>
      </c>
      <c r="E68" s="156">
        <f>C68*D68</f>
        <v>0</v>
      </c>
      <c r="F68" s="77"/>
      <c r="G68" s="77"/>
      <c r="H68" s="77"/>
      <c r="I68" s="77"/>
      <c r="L68" s="51"/>
      <c r="M68" s="51"/>
      <c r="N68" s="52"/>
    </row>
    <row r="69" spans="1:18" ht="13.5" customHeight="1" thickBot="1">
      <c r="A69" s="77"/>
      <c r="B69" s="77"/>
      <c r="C69" s="77"/>
      <c r="D69" s="77"/>
      <c r="E69" s="77"/>
      <c r="F69" s="77"/>
      <c r="G69" s="77"/>
      <c r="H69" s="77"/>
      <c r="I69" s="77"/>
      <c r="L69" s="3" t="s">
        <v>102</v>
      </c>
    </row>
    <row r="70" spans="1:18" ht="30" customHeight="1">
      <c r="A70" s="158" t="s">
        <v>12</v>
      </c>
      <c r="B70" s="159" t="s">
        <v>54</v>
      </c>
      <c r="C70" s="160" t="str">
        <f>IF(AND(O67,Q72),"○","×")</f>
        <v>○</v>
      </c>
      <c r="D70" s="77"/>
      <c r="E70" s="77"/>
      <c r="F70" s="77"/>
      <c r="G70" s="77"/>
      <c r="H70" s="77"/>
      <c r="I70" s="77"/>
      <c r="L70" s="251" t="s">
        <v>50</v>
      </c>
      <c r="M70" s="252"/>
      <c r="N70" s="255" t="s">
        <v>65</v>
      </c>
      <c r="O70" s="53"/>
      <c r="P70" s="53"/>
      <c r="Q70" s="255" t="s">
        <v>81</v>
      </c>
      <c r="R70" s="257"/>
    </row>
    <row r="71" spans="1:18" ht="14.1" customHeight="1" thickBot="1">
      <c r="A71" s="77"/>
      <c r="B71" s="77"/>
      <c r="C71" s="77"/>
      <c r="D71" s="77"/>
      <c r="E71" s="77"/>
      <c r="F71" s="77"/>
      <c r="G71" s="77"/>
      <c r="H71" s="77"/>
      <c r="I71" s="77"/>
      <c r="L71" s="253"/>
      <c r="M71" s="254"/>
      <c r="N71" s="256"/>
      <c r="O71" s="54" t="s">
        <v>66</v>
      </c>
      <c r="P71" s="55" t="s">
        <v>80</v>
      </c>
      <c r="Q71" s="258"/>
      <c r="R71" s="259"/>
    </row>
    <row r="72" spans="1:18" ht="30" customHeight="1" thickBot="1">
      <c r="A72" s="161">
        <v>12</v>
      </c>
      <c r="B72" s="162" t="s">
        <v>11</v>
      </c>
      <c r="C72" s="163">
        <f>IF(C70="○",E65+E68,"－")</f>
        <v>0</v>
      </c>
      <c r="D72" s="77"/>
      <c r="E72" s="77"/>
      <c r="F72" s="164"/>
      <c r="G72" s="165"/>
      <c r="H72" s="77"/>
      <c r="I72" s="77"/>
      <c r="L72" s="260">
        <f>I16*10%</f>
        <v>0</v>
      </c>
      <c r="M72" s="261"/>
      <c r="N72" s="56">
        <f>S46*-1</f>
        <v>0</v>
      </c>
      <c r="O72" s="57">
        <f>G29</f>
        <v>0</v>
      </c>
      <c r="P72" s="58">
        <f>N72-O72</f>
        <v>0</v>
      </c>
      <c r="Q72" s="371" t="b">
        <f>IF(L72&lt;=P72,TRUE)</f>
        <v>1</v>
      </c>
      <c r="R72" s="372"/>
    </row>
    <row r="73" spans="1:18" ht="14.1" customHeight="1">
      <c r="A73" s="77"/>
      <c r="B73" s="77"/>
      <c r="C73" s="77"/>
      <c r="D73" s="77"/>
      <c r="E73" s="77"/>
      <c r="F73" s="77"/>
      <c r="G73" s="77"/>
      <c r="H73" s="77"/>
      <c r="I73" s="77"/>
    </row>
    <row r="74" spans="1:18" ht="22.5" customHeight="1">
      <c r="A74" s="77"/>
      <c r="B74" s="77"/>
      <c r="C74" s="77"/>
      <c r="D74" s="77"/>
      <c r="E74" s="77"/>
      <c r="F74" s="77"/>
      <c r="G74" s="77"/>
      <c r="H74" s="77"/>
      <c r="I74" s="77"/>
    </row>
  </sheetData>
  <sheetProtection selectLockedCells="1"/>
  <mergeCells count="109">
    <mergeCell ref="A1:I1"/>
    <mergeCell ref="G2:I2"/>
    <mergeCell ref="G3:I3"/>
    <mergeCell ref="G4:I4"/>
    <mergeCell ref="F14:F15"/>
    <mergeCell ref="G14:G15"/>
    <mergeCell ref="H14:H15"/>
    <mergeCell ref="N15:N17"/>
    <mergeCell ref="O15:P15"/>
    <mergeCell ref="K16:L17"/>
    <mergeCell ref="O16:O17"/>
    <mergeCell ref="P16:P17"/>
    <mergeCell ref="A6:I6"/>
    <mergeCell ref="A8:I8"/>
    <mergeCell ref="A10:I10"/>
    <mergeCell ref="A12:I12"/>
    <mergeCell ref="A14:A18"/>
    <mergeCell ref="B14:B15"/>
    <mergeCell ref="C14:C15"/>
    <mergeCell ref="D14:D15"/>
    <mergeCell ref="E14:E15"/>
    <mergeCell ref="Q16:Q17"/>
    <mergeCell ref="K18:L18"/>
    <mergeCell ref="A19:I19"/>
    <mergeCell ref="A20:I20"/>
    <mergeCell ref="A21:I21"/>
    <mergeCell ref="K21:L23"/>
    <mergeCell ref="M21:M22"/>
    <mergeCell ref="N21:N22"/>
    <mergeCell ref="O21:O22"/>
    <mergeCell ref="P21:P22"/>
    <mergeCell ref="Q21:Q22"/>
    <mergeCell ref="R21:R22"/>
    <mergeCell ref="A23:A25"/>
    <mergeCell ref="B23:B25"/>
    <mergeCell ref="C23:C24"/>
    <mergeCell ref="D23:D24"/>
    <mergeCell ref="E23:E24"/>
    <mergeCell ref="F23:F24"/>
    <mergeCell ref="G23:G24"/>
    <mergeCell ref="H23:H24"/>
    <mergeCell ref="K30:L30"/>
    <mergeCell ref="A31:I32"/>
    <mergeCell ref="K33:L36"/>
    <mergeCell ref="P33:Q35"/>
    <mergeCell ref="A34:A35"/>
    <mergeCell ref="B34:B35"/>
    <mergeCell ref="P36:Q36"/>
    <mergeCell ref="K24:K25"/>
    <mergeCell ref="A27:A30"/>
    <mergeCell ref="B27:B29"/>
    <mergeCell ref="C27:C28"/>
    <mergeCell ref="D27:D28"/>
    <mergeCell ref="E27:E28"/>
    <mergeCell ref="F27:F28"/>
    <mergeCell ref="G27:G28"/>
    <mergeCell ref="K28:L28"/>
    <mergeCell ref="K29:L29"/>
    <mergeCell ref="G37:G38"/>
    <mergeCell ref="H37:H38"/>
    <mergeCell ref="A41:A42"/>
    <mergeCell ref="B41:B42"/>
    <mergeCell ref="A44:A47"/>
    <mergeCell ref="B44:B45"/>
    <mergeCell ref="C44:C45"/>
    <mergeCell ref="D44:D45"/>
    <mergeCell ref="E44:E45"/>
    <mergeCell ref="F44:F45"/>
    <mergeCell ref="A37:A39"/>
    <mergeCell ref="B37:B39"/>
    <mergeCell ref="C37:C38"/>
    <mergeCell ref="D37:D38"/>
    <mergeCell ref="E37:E38"/>
    <mergeCell ref="F37:F38"/>
    <mergeCell ref="P44:P45"/>
    <mergeCell ref="Q44:Q45"/>
    <mergeCell ref="R44:R45"/>
    <mergeCell ref="A48:I48"/>
    <mergeCell ref="A50:A52"/>
    <mergeCell ref="Q50:R50"/>
    <mergeCell ref="G44:G45"/>
    <mergeCell ref="H44:H45"/>
    <mergeCell ref="K44:L46"/>
    <mergeCell ref="M44:M45"/>
    <mergeCell ref="N44:N45"/>
    <mergeCell ref="O44:O45"/>
    <mergeCell ref="A53:I57"/>
    <mergeCell ref="A58:I58"/>
    <mergeCell ref="A60:A62"/>
    <mergeCell ref="C60:D60"/>
    <mergeCell ref="E60:F60"/>
    <mergeCell ref="H60:H61"/>
    <mergeCell ref="C61:D61"/>
    <mergeCell ref="E61:F61"/>
    <mergeCell ref="C62:D62"/>
    <mergeCell ref="E62:F62"/>
    <mergeCell ref="L70:M71"/>
    <mergeCell ref="N70:N71"/>
    <mergeCell ref="Q70:R71"/>
    <mergeCell ref="L72:M72"/>
    <mergeCell ref="Q72:R72"/>
    <mergeCell ref="A64:A65"/>
    <mergeCell ref="B64:B65"/>
    <mergeCell ref="L65:M66"/>
    <mergeCell ref="N65:N66"/>
    <mergeCell ref="O65:O66"/>
    <mergeCell ref="A67:A68"/>
    <mergeCell ref="B67:B68"/>
    <mergeCell ref="L67:M67"/>
  </mergeCells>
  <phoneticPr fontId="1"/>
  <conditionalFormatting sqref="C61:F61">
    <cfRule type="expression" dxfId="6" priority="7">
      <formula>OR($I$46=$I$47,$H$62="Ａ")</formula>
    </cfRule>
  </conditionalFormatting>
  <conditionalFormatting sqref="C62:F62">
    <cfRule type="expression" dxfId="5" priority="6">
      <formula>AND($I$46&lt;&gt;$I$47,$H$62="Ｂ")</formula>
    </cfRule>
  </conditionalFormatting>
  <conditionalFormatting sqref="G61">
    <cfRule type="expression" dxfId="4" priority="5">
      <formula>AND($I$46&lt;&gt;$I$47,$H$62="Ｂ")</formula>
    </cfRule>
  </conditionalFormatting>
  <conditionalFormatting sqref="G62">
    <cfRule type="expression" dxfId="3" priority="4">
      <formula>OR($I$46=$I$47,$H$62="Ａ")</formula>
    </cfRule>
  </conditionalFormatting>
  <conditionalFormatting sqref="I25">
    <cfRule type="expression" dxfId="2" priority="3">
      <formula>NOT($N$18)</formula>
    </cfRule>
  </conditionalFormatting>
  <conditionalFormatting sqref="I26">
    <cfRule type="expression" dxfId="1" priority="2">
      <formula>NOT($N$18)</formula>
    </cfRule>
  </conditionalFormatting>
  <conditionalFormatting sqref="H60:H62">
    <cfRule type="expression" dxfId="0" priority="1">
      <formula>$I$46=$I$47</formula>
    </cfRule>
  </conditionalFormatting>
  <dataValidations count="12">
    <dataValidation type="whole" imeMode="disabled" allowBlank="1" showInputMessage="1" showErrorMessage="1" error="病床融通数以内の値を入力してください。" sqref="C30:F30" xr:uid="{8856A229-77E6-41B3-B340-3771B1D84868}">
      <formula1>M29</formula1>
      <formula2>M30</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9" xr:uid="{36E22B7E-A472-4A8E-A45B-452270567446}">
      <formula1>M24</formula1>
      <formula2>M25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9" xr:uid="{F5090399-053B-45A1-A6B2-EDF97CFC804D}">
      <formula1>N24</formula1>
      <formula2>N25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9" xr:uid="{B8B80899-B0A8-4D60-B5D2-8E1AEBA335C8}">
      <formula1>P24</formula1>
      <formula2>P25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9" xr:uid="{5462F861-6336-4421-A0A5-30A044AB9CC7}">
      <formula1>O24</formula1>
      <formula2>O25</formula2>
    </dataValidation>
    <dataValidation type="whole" imeMode="disabled" allowBlank="1" showInputMessage="1" showErrorMessage="1" error="0以上かつ対象３区分の減少病床数の合計以内の値を入力してください。" sqref="C42" xr:uid="{B7C88D9E-917D-4D08-AD08-682A49937776}">
      <formula1>0</formula1>
      <formula2>I39</formula2>
    </dataValidation>
    <dataValidation type="whole" imeMode="disabled" allowBlank="1" showInputMessage="1" showErrorMessage="1" error="対象３区分の減少病床数の合計（融通分を除く）を超える転換はできません。" sqref="D35" xr:uid="{4CCEEA11-3FA9-482F-975A-96C532BECC32}">
      <formula1>0</formula1>
      <formula2>O36</formula2>
    </dataValidation>
    <dataValidation type="list" allowBlank="1" showInputMessage="1" showErrorMessage="1" sqref="H62" xr:uid="{7617B822-E7DE-4682-99A7-60E6589C93FB}">
      <formula1>IF($I$46&lt;&gt;$I$47,INDIRECT("I49:I50"),INDIRECT("I49"))</formula1>
    </dataValidation>
    <dataValidation type="whole" imeMode="disabled" operator="greaterThanOrEqual" allowBlank="1" showInputMessage="1" showErrorMessage="1" error="令和２年４月１日時点における稼働病床数未満の数値は入力できません。" sqref="C47:G47" xr:uid="{217B410C-7A94-4D7F-8B3F-0CD2CD9F1F1B}">
      <formula1>C17</formula1>
    </dataValidation>
    <dataValidation type="whole" imeMode="disabled" operator="greaterThanOrEqual" allowBlank="1" showInputMessage="1" showErrorMessage="1" error="平成30年度病床機能報告における稼働病床数未満の数値は入力できません。" sqref="C46:G46" xr:uid="{6449F826-9E39-4494-BD22-A742C554E778}">
      <formula1>C16</formula1>
    </dataValidation>
    <dataValidation type="whole" imeMode="disabled" operator="greaterThanOrEqual" allowBlank="1" showInputMessage="1" showErrorMessage="1" error="0以上の値を入力してください。" sqref="C16:G17 C25:F25 C51:E52" xr:uid="{29EAA137-686B-4452-8BA4-E6E4259C490E}">
      <formula1>0</formula1>
    </dataValidation>
    <dataValidation imeMode="disabled" allowBlank="1" showInputMessage="1" showErrorMessage="1" sqref="C18:G18" xr:uid="{1B81F2BE-9346-475D-88FB-3CC742848777}"/>
  </dataValidations>
  <pageMargins left="0.70866141732283472" right="0.70866141732283472" top="0.39370078740157483" bottom="0.39370078740157483" header="0.31496062992125984" footer="0.31496062992125984"/>
  <pageSetup paperSize="9" scale="78" fitToHeight="0" orientation="portrait" r:id="rId1"/>
  <rowBreaks count="3" manualBreakCount="3">
    <brk id="43" max="8" man="1"/>
    <brk id="74" max="18" man="1"/>
    <brk id="76" max="18" man="1"/>
  </rowBreaks>
  <legacyDrawing r:id="rId2"/>
</worksheet>
</file>