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特定施設入居者生活介護" sheetId="1" r:id="rId1"/>
    <sheet name="シフト記号表" sheetId="2" r:id="rId2"/>
    <sheet name="記入方法 (6)" sheetId="3" r:id="rId3"/>
  </sheets>
  <externalReferences>
    <externalReference r:id="rId4"/>
  </externalReferences>
  <definedNames>
    <definedName name="【記載例】シフト記号" localSheetId="1">シフト記号表!$C$6:$C$47</definedName>
    <definedName name="【記載例】シフト記号表" localSheetId="1">シフト記号表!$C$6:$C$47</definedName>
    <definedName name="【記載例】シフト記号表">#REF!</definedName>
    <definedName name="_xlnm.Print_Area" localSheetId="1">シフト記号表!$B$1:$N$52</definedName>
    <definedName name="_xlnm.Print_Area" localSheetId="2">'記入方法 (6)'!$A$1:$Q$80</definedName>
    <definedName name="_xlnm.Print_Area" localSheetId="0">特定施設入居者生活介護!$A$1:$BJ$71</definedName>
    <definedName name="_xlnm.Print_Titles" localSheetId="0">特定施設入居者生活介護!$1:$16</definedName>
    <definedName name="サービス提供責任者">#REF!</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支援相談員">#REF!</definedName>
    <definedName name="事務員">#REF!</definedName>
    <definedName name="職種">#REF!</definedName>
    <definedName name="生活相談員">#REF!</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2" l="1"/>
  <c r="L46" i="2"/>
  <c r="L45" i="2"/>
  <c r="L47" i="2" s="1"/>
  <c r="D44" i="2"/>
  <c r="L43" i="2"/>
  <c r="L42" i="2"/>
  <c r="L44" i="2" s="1"/>
  <c r="D41" i="2"/>
  <c r="L40" i="2"/>
  <c r="L39" i="2"/>
  <c r="L41" i="2" s="1"/>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D14" i="2"/>
  <c r="L13" i="2"/>
  <c r="D13" i="2"/>
  <c r="L12" i="2"/>
  <c r="D12" i="2"/>
  <c r="L11" i="2"/>
  <c r="D11" i="2"/>
  <c r="L10" i="2"/>
  <c r="D10" i="2"/>
  <c r="L9" i="2"/>
  <c r="D9" i="2"/>
  <c r="L8" i="2"/>
  <c r="D8" i="2"/>
  <c r="L7" i="2"/>
  <c r="D7" i="2"/>
  <c r="L6" i="2"/>
  <c r="D6" i="2"/>
  <c r="K70" i="1"/>
  <c r="U70" i="1" s="1"/>
  <c r="AQ56" i="1" s="1"/>
  <c r="P65" i="1"/>
  <c r="AA64" i="1"/>
  <c r="P64" i="1"/>
  <c r="K64" i="1"/>
  <c r="AH62" i="1"/>
  <c r="AF65" i="1" s="1"/>
  <c r="AM60" i="1"/>
  <c r="AA70" i="1" s="1"/>
  <c r="AJ60" i="1"/>
  <c r="AH60" i="1"/>
  <c r="W60" i="1"/>
  <c r="T60" i="1"/>
  <c r="K65" i="1" s="1"/>
  <c r="U65" i="1" s="1"/>
  <c r="P70" i="1" s="1"/>
  <c r="R60" i="1"/>
  <c r="O59" i="1"/>
  <c r="O58" i="1"/>
  <c r="O57" i="1"/>
  <c r="M56"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BB50" i="1" s="1"/>
  <c r="BD50" i="1" s="1"/>
  <c r="H50" i="1"/>
  <c r="F50" i="1"/>
  <c r="BA48" i="1"/>
  <c r="AZ48" i="1"/>
  <c r="AY48" i="1"/>
  <c r="AX48"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BB48" i="1" s="1"/>
  <c r="BD48" i="1" s="1"/>
  <c r="H48" i="1"/>
  <c r="F48"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Z46" i="1"/>
  <c r="Y46" i="1"/>
  <c r="X46" i="1"/>
  <c r="W46" i="1"/>
  <c r="BB46" i="1" s="1"/>
  <c r="BD46" i="1" s="1"/>
  <c r="H46" i="1"/>
  <c r="F46"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BB44" i="1" s="1"/>
  <c r="BD44" i="1" s="1"/>
  <c r="H44" i="1"/>
  <c r="F44"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BB42" i="1" s="1"/>
  <c r="BD42" i="1" s="1"/>
  <c r="H42" i="1"/>
  <c r="F42"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BB40" i="1" s="1"/>
  <c r="BD40" i="1" s="1"/>
  <c r="H40" i="1"/>
  <c r="F40"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BB38" i="1" s="1"/>
  <c r="BD38" i="1" s="1"/>
  <c r="H38" i="1"/>
  <c r="F38"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BB36" i="1" s="1"/>
  <c r="BD36" i="1" s="1"/>
  <c r="H36" i="1"/>
  <c r="F36"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BB34" i="1" s="1"/>
  <c r="BD34" i="1" s="1"/>
  <c r="H34" i="1"/>
  <c r="F34"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BB32" i="1" s="1"/>
  <c r="BD32" i="1" s="1"/>
  <c r="H32" i="1"/>
  <c r="F32" i="1"/>
  <c r="BA30" i="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BB30" i="1" s="1"/>
  <c r="BD30" i="1" s="1"/>
  <c r="H30" i="1"/>
  <c r="F30"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BB28" i="1" s="1"/>
  <c r="BD28" i="1" s="1"/>
  <c r="H28" i="1"/>
  <c r="F28"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BB26" i="1" s="1"/>
  <c r="BD26" i="1" s="1"/>
  <c r="H26" i="1"/>
  <c r="F26"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BB24" i="1" s="1"/>
  <c r="BD24" i="1" s="1"/>
  <c r="H24" i="1"/>
  <c r="F24"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BB22" i="1" s="1"/>
  <c r="BD22" i="1" s="1"/>
  <c r="H22" i="1"/>
  <c r="F22"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BB20" i="1" s="1"/>
  <c r="BD20" i="1" s="1"/>
  <c r="H20" i="1"/>
  <c r="F20"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BB18" i="1" s="1"/>
  <c r="BD18" i="1" s="1"/>
  <c r="H18" i="1"/>
  <c r="F18" i="1"/>
  <c r="M59" i="1" s="1"/>
  <c r="B17" i="1"/>
  <c r="B19" i="1" s="1"/>
  <c r="B21" i="1" s="1"/>
  <c r="B23" i="1" s="1"/>
  <c r="B25" i="1" s="1"/>
  <c r="B27" i="1" s="1"/>
  <c r="B29" i="1" s="1"/>
  <c r="B31" i="1" s="1"/>
  <c r="B33" i="1" s="1"/>
  <c r="B35" i="1" s="1"/>
  <c r="B37" i="1" s="1"/>
  <c r="B39" i="1" s="1"/>
  <c r="B41" i="1" s="1"/>
  <c r="B43" i="1" s="1"/>
  <c r="B45" i="1" s="1"/>
  <c r="B47" i="1" s="1"/>
  <c r="B49" i="1" s="1"/>
  <c r="BA15" i="1"/>
  <c r="BA16" i="1" s="1"/>
  <c r="BA14" i="1"/>
  <c r="AZ14" i="1"/>
  <c r="AZ15" i="1" s="1"/>
  <c r="AZ16" i="1" s="1"/>
  <c r="AY14" i="1"/>
  <c r="AY15" i="1" s="1"/>
  <c r="AY16" i="1" s="1"/>
  <c r="BB12" i="1"/>
  <c r="AF2" i="1"/>
  <c r="AV15" i="1" s="1"/>
  <c r="AV16" i="1" s="1"/>
  <c r="AC15" i="1" l="1"/>
  <c r="AC16" i="1" s="1"/>
  <c r="AD15" i="1"/>
  <c r="AD16" i="1" s="1"/>
  <c r="AL15" i="1"/>
  <c r="AL16" i="1" s="1"/>
  <c r="AT15" i="1"/>
  <c r="AT16" i="1" s="1"/>
  <c r="O56" i="1"/>
  <c r="O60" i="1" s="1"/>
  <c r="AC58" i="1"/>
  <c r="AC59" i="1"/>
  <c r="AF64" i="1"/>
  <c r="AA65" i="1"/>
  <c r="AK65" i="1" s="1"/>
  <c r="AF70" i="1" s="1"/>
  <c r="AK70" i="1" s="1"/>
  <c r="AV56" i="1" s="1"/>
  <c r="BA56" i="1" s="1"/>
  <c r="W15" i="1"/>
  <c r="W16" i="1" s="1"/>
  <c r="AA15" i="1"/>
  <c r="AA16" i="1" s="1"/>
  <c r="AE15" i="1"/>
  <c r="AE16" i="1" s="1"/>
  <c r="AI15" i="1"/>
  <c r="AI16" i="1" s="1"/>
  <c r="AM15" i="1"/>
  <c r="AM16" i="1" s="1"/>
  <c r="AQ15" i="1"/>
  <c r="AQ16" i="1" s="1"/>
  <c r="AU15" i="1"/>
  <c r="AU16" i="1" s="1"/>
  <c r="AC56" i="1"/>
  <c r="AC60" i="1" s="1"/>
  <c r="AE57" i="1"/>
  <c r="AE58" i="1"/>
  <c r="AE59" i="1"/>
  <c r="Y15" i="1"/>
  <c r="Y16" i="1" s="1"/>
  <c r="AG15" i="1"/>
  <c r="AG16" i="1" s="1"/>
  <c r="AK15" i="1"/>
  <c r="AK16" i="1" s="1"/>
  <c r="AO15" i="1"/>
  <c r="AO16" i="1" s="1"/>
  <c r="AS15" i="1"/>
  <c r="AS16" i="1" s="1"/>
  <c r="AW15" i="1"/>
  <c r="AW16" i="1" s="1"/>
  <c r="BE8" i="1"/>
  <c r="Z15" i="1"/>
  <c r="Z16" i="1" s="1"/>
  <c r="AH15" i="1"/>
  <c r="AH16" i="1" s="1"/>
  <c r="AP15" i="1"/>
  <c r="AP16" i="1" s="1"/>
  <c r="AX15" i="1"/>
  <c r="AX16" i="1" s="1"/>
  <c r="AC57" i="1"/>
  <c r="X15" i="1"/>
  <c r="X16" i="1" s="1"/>
  <c r="AB15" i="1"/>
  <c r="AB16" i="1" s="1"/>
  <c r="AF15" i="1"/>
  <c r="AF16" i="1" s="1"/>
  <c r="AJ15" i="1"/>
  <c r="AJ16" i="1" s="1"/>
  <c r="AN15" i="1"/>
  <c r="AN16" i="1" s="1"/>
  <c r="AR15" i="1"/>
  <c r="AR16" i="1" s="1"/>
  <c r="AE56" i="1"/>
  <c r="M57" i="1"/>
  <c r="M60" i="1" s="1"/>
  <c r="M58" i="1"/>
  <c r="AE60" i="1" l="1"/>
</calcChain>
</file>

<file path=xl/sharedStrings.xml><?xml version="1.0" encoding="utf-8"?>
<sst xmlns="http://schemas.openxmlformats.org/spreadsheetml/2006/main" count="450" uniqueCount="177">
  <si>
    <t>（標準様式1）</t>
    <rPh sb="1" eb="3">
      <t>ヒョウジュン</t>
    </rPh>
    <rPh sb="3" eb="5">
      <t>ヨウシキ</t>
    </rPh>
    <phoneticPr fontId="4"/>
  </si>
  <si>
    <t>従業者の勤務の体制及び勤務形態一覧表　</t>
  </si>
  <si>
    <t>サービス種別（</t>
    <rPh sb="4" eb="6">
      <t>シュベツ</t>
    </rPh>
    <phoneticPr fontId="3"/>
  </si>
  <si>
    <t>特定施設入居者生活介護</t>
    <rPh sb="0" eb="2">
      <t>トクテイ</t>
    </rPh>
    <rPh sb="2" eb="4">
      <t>シセツ</t>
    </rPh>
    <rPh sb="4" eb="7">
      <t>ニュウキョシャ</t>
    </rPh>
    <rPh sb="7" eb="9">
      <t>セイカツ</t>
    </rPh>
    <rPh sb="9" eb="11">
      <t>カイゴ</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</si>
  <si>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</si>
  <si>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</si>
  <si>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</si>
  <si>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</si>
  <si>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</si>
  <si>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</si>
  <si>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</si>
  <si>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t>
    <phoneticPr fontId="3"/>
  </si>
  <si>
    <t>(1)</t>
    <phoneticPr fontId="3"/>
  </si>
  <si>
    <t>４週</t>
  </si>
  <si>
    <t>(2)</t>
    <phoneticPr fontId="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</si>
  <si>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</si>
  <si>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</si>
  <si>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</si>
  <si>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</si>
  <si>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</si>
  <si>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</si>
  <si>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(4) 利用者数</t>
    <rPh sb="4" eb="7">
      <t>リヨウシャ</t>
    </rPh>
    <rPh sb="7" eb="8">
      <t>スウ</t>
    </rPh>
    <phoneticPr fontId="3"/>
  </si>
  <si>
    <t>（前年度の平均値または推定数）</t>
    <rPh sb="1" eb="4">
      <t>ゼンネンド</t>
    </rPh>
    <rPh sb="5" eb="8">
      <t>ヘイキンチ</t>
    </rPh>
    <rPh sb="11" eb="14">
      <t>スイテイスウ</t>
    </rPh>
    <phoneticPr fontId="3"/>
  </si>
  <si>
    <t>人</t>
    <rPh sb="0" eb="1">
      <t>ニン</t>
    </rPh>
    <phoneticPr fontId="3"/>
  </si>
  <si>
    <t>No</t>
    <phoneticPr fontId="3"/>
  </si>
  <si>
    <t>(5) 
職種</t>
    <phoneticPr fontId="4"/>
  </si>
  <si>
    <t>(6)
勤務
形態</t>
    <phoneticPr fontId="4"/>
  </si>
  <si>
    <t>(7) 資格</t>
    <rPh sb="4" eb="6">
      <t>シカク</t>
    </rPh>
    <phoneticPr fontId="3"/>
  </si>
  <si>
    <t>(8) 氏　名</t>
    <phoneticPr fontId="4"/>
  </si>
  <si>
    <t>(9)</t>
    <phoneticPr fontId="3"/>
  </si>
  <si>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</si>
  <si>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</si>
  <si>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</si>
  <si>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</si>
  <si>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</si>
  <si>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</si>
  <si>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</si>
  <si>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シフト記号</t>
    <rPh sb="3" eb="5">
      <t>キゴウ</t>
    </rPh>
    <phoneticPr fontId="9"/>
  </si>
  <si>
    <t>勤務時間数</t>
    <rPh sb="0" eb="2">
      <t>キンム</t>
    </rPh>
    <rPh sb="2" eb="5">
      <t>ジカンスウ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</si>
  <si>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
  </si>
  <si>
    <t>①看護職員</t>
    <rPh sb="1" eb="3">
      <t>カンゴ</t>
    </rPh>
    <rPh sb="3" eb="5">
      <t>ショクイン</t>
    </rPh>
    <phoneticPr fontId="3"/>
  </si>
  <si>
    <t>②介護職員</t>
    <rPh sb="1" eb="3">
      <t>カイゴ</t>
    </rPh>
    <rPh sb="3" eb="5">
      <t>ショクイン</t>
    </rPh>
    <phoneticPr fontId="3"/>
  </si>
  <si>
    <t>③看護職員と介護職員の合計</t>
    <rPh sb="1" eb="3">
      <t>カンゴ</t>
    </rPh>
    <rPh sb="3" eb="5">
      <t>ショクイン</t>
    </rPh>
    <rPh sb="6" eb="8">
      <t>カイゴ</t>
    </rPh>
    <rPh sb="8" eb="10">
      <t>ショクイン</t>
    </rPh>
    <rPh sb="11" eb="13">
      <t>ゴウケイ</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</si>
  <si>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</si>
  <si>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</si>
  <si>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</si>
  <si>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</si>
  <si>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</si>
  <si>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</si>
  <si>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</si>
  <si>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看護職員</t>
    <rPh sb="0" eb="2">
      <t>カンゴ</t>
    </rPh>
    <rPh sb="2" eb="4">
      <t>ショクイン</t>
    </rPh>
    <phoneticPr fontId="3"/>
  </si>
  <si>
    <t>介護職員</t>
    <rPh sb="0" eb="2">
      <t>カイゴ</t>
    </rPh>
    <rPh sb="2" eb="4">
      <t>ショクイン</t>
    </rPh>
    <phoneticPr fontId="3"/>
  </si>
  <si>
    <t>合計</t>
    <rPh sb="0" eb="2">
      <t>ゴウケイ</t>
    </rPh>
    <phoneticPr fontId="3"/>
  </si>
  <si>
    <t>A</t>
    <phoneticPr fontId="3"/>
  </si>
  <si>
    <t>＋</t>
    <phoneticPr fontId="3"/>
  </si>
  <si>
    <t>＝</t>
    <phoneticPr fontId="3"/>
  </si>
  <si>
    <t>B</t>
    <phoneticPr fontId="3"/>
  </si>
  <si>
    <t>C</t>
    <phoneticPr fontId="3"/>
  </si>
  <si>
    <t>-</t>
    <phoneticPr fontId="3"/>
  </si>
  <si>
    <t>D</t>
    <phoneticPr fontId="3"/>
  </si>
  <si>
    <t>（勤務形態の記号）</t>
    <rPh sb="1" eb="3">
      <t>キンム</t>
    </rPh>
    <rPh sb="3" eb="5">
      <t>ケイタイ</t>
    </rPh>
    <rPh sb="6" eb="8">
      <t>キゴウ</t>
    </rPh>
    <phoneticPr fontId="3"/>
  </si>
  <si>
    <t>記号</t>
    <rPh sb="0" eb="2">
      <t>キゴウ</t>
    </rPh>
    <phoneticPr fontId="3"/>
  </si>
  <si>
    <t>区分</t>
    <rPh sb="0" eb="2">
      <t>クブン</t>
    </rPh>
    <phoneticPr fontId="3"/>
  </si>
  <si>
    <t>常勤で専従</t>
    <rPh sb="0" eb="2">
      <t>ジョウキン</t>
    </rPh>
    <rPh sb="3" eb="5">
      <t>センジュウ</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</si>
  <si>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</si>
  <si>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</si>
  <si>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週</t>
  </si>
  <si>
    <t>常勤で兼務</t>
    <rPh sb="0" eb="2">
      <t>ジョウキン</t>
    </rPh>
    <rPh sb="3" eb="5">
      <t>ケンム</t>
    </rPh>
    <phoneticPr fontId="3"/>
  </si>
  <si>
    <t>常勤換算の</t>
    <rPh sb="0" eb="2">
      <t>ジョウキン</t>
    </rPh>
    <rPh sb="2" eb="4">
      <t>カンサン</t>
    </rPh>
    <phoneticPr fontId="3"/>
  </si>
  <si>
    <t>常勤の従業者が</t>
    <rPh sb="0" eb="2">
      <t>ジョウキン</t>
    </rPh>
    <rPh sb="3" eb="6">
      <t>ジュウギョウシャ</t>
    </rPh>
    <phoneticPr fontId="3"/>
  </si>
  <si>
    <t>非常勤で専従</t>
    <rPh sb="0" eb="3">
      <t>ヒジョウキン</t>
    </rPh>
    <rPh sb="4" eb="6">
      <t>センジュウ</t>
    </rPh>
    <phoneticPr fontId="3"/>
  </si>
  <si>
    <t>常勤換算後の人数</t>
    <rPh sb="0" eb="2">
      <t>ジョウキン</t>
    </rPh>
    <rPh sb="2" eb="4">
      <t>カンサン</t>
    </rPh>
    <rPh sb="4" eb="5">
      <t>ゴ</t>
    </rPh>
    <rPh sb="6" eb="8">
      <t>ニンズウ</t>
    </rPh>
    <phoneticPr fontId="3"/>
  </si>
  <si>
    <t>非常勤で兼務</t>
    <rPh sb="0" eb="3">
      <t>ヒジョウキン</t>
    </rPh>
    <rPh sb="4" eb="6">
      <t>ケンム</t>
    </rPh>
    <phoneticPr fontId="3"/>
  </si>
  <si>
    <t>÷</t>
    <phoneticPr fontId="3"/>
  </si>
  <si>
    <t>（小数点第2位以下切り捨て）</t>
    <rPh sb="1" eb="4">
      <t>ショウスウテン</t>
    </rPh>
    <rPh sb="4" eb="5">
      <t>ダイ</t>
    </rPh>
    <rPh sb="6" eb="7">
      <t>イ</t>
    </rPh>
    <rPh sb="7" eb="9">
      <t>イカ</t>
    </rPh>
    <rPh sb="9" eb="10">
      <t>キ</t>
    </rPh>
    <rPh sb="11" eb="12">
      <t>ス</t>
    </rPh>
    <phoneticPr fontId="3"/>
  </si>
  <si>
    <t>■ 看護職員の常勤換算方法による人数</t>
    <rPh sb="2" eb="4">
      <t>カンゴ</t>
    </rPh>
    <rPh sb="4" eb="6">
      <t>ショクイン</t>
    </rPh>
    <rPh sb="7" eb="9">
      <t>ジョウキン</t>
    </rPh>
    <rPh sb="9" eb="11">
      <t>カンサン</t>
    </rPh>
    <rPh sb="11" eb="13">
      <t>ホウホウ</t>
    </rPh>
    <rPh sb="16" eb="18">
      <t>ニンズウ</t>
    </rPh>
    <phoneticPr fontId="3"/>
  </si>
  <si>
    <t>■ 介護職員の常勤換算方法による人数</t>
    <rPh sb="2" eb="4">
      <t>カイゴ</t>
    </rPh>
    <rPh sb="4" eb="6">
      <t>ショクイン</t>
    </rPh>
    <rPh sb="7" eb="9">
      <t>ジョウキン</t>
    </rPh>
    <rPh sb="9" eb="11">
      <t>カンサン</t>
    </rPh>
    <rPh sb="11" eb="13">
      <t>ホウホウ</t>
    </rPh>
    <rPh sb="16" eb="18">
      <t>ニンズウ</t>
    </rPh>
    <phoneticPr fontId="3"/>
  </si>
  <si>
    <t>常勤の従業者の人数</t>
  </si>
  <si>
    <t>常勤換算方法による人数</t>
    <rPh sb="0" eb="2">
      <t>ジョウキン</t>
    </rPh>
    <rPh sb="2" eb="4">
      <t>カンサン</t>
    </rPh>
    <rPh sb="4" eb="6">
      <t>ホウホウ</t>
    </rPh>
    <rPh sb="9" eb="11">
      <t>ニンズウ</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</si>
  <si>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</si>
  <si>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</si>
  <si>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</si>
  <si>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</si>
  <si>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</si>
  <si>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</si>
  <si>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</si>
  <si>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</si>
  <si>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</si>
  <si>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a</t>
    <phoneticPr fontId="3"/>
  </si>
  <si>
    <t>：</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</si>
  <si>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</si>
  <si>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</si>
  <si>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</si>
  <si>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</si>
  <si>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</si>
  <si>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</si>
  <si>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</si>
  <si>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</si>
  <si>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</si>
  <si>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</si>
  <si>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</si>
  <si>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</si>
  <si>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</si>
  <si>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</si>
  <si>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</si>
  <si>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</si>
  <si>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</si>
  <si>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</si>
  <si>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</si>
  <si>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</si>
  <si>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</si>
  <si>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</si>
  <si>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</si>
  <si>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</si>
  <si>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</si>
  <si>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</si>
  <si>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</si>
  <si>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</si>
  <si>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</si>
  <si>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</si>
  <si>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</si>
  <si>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</si>
  <si>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</si>
  <si>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</si>
  <si>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</si>
  <si>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</si>
  <si>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</si>
  <si>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</si>
  <si>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・職種ごとの勤務時間を「○：○○～○：○○」と表記することが困難な場合は、No18～33を活用し、勤務時間数のみを入力してください。</t>
    <rPh sb="45" eb="47">
      <t>カツヨウ</t>
    </rPh>
    <phoneticPr fontId="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</si>
  <si>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</si>
  <si>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</si>
  <si>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</si>
  <si>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≪提出不要≫</t>
    <rPh sb="1" eb="3">
      <t>テイシュツ</t>
    </rPh>
    <rPh sb="3" eb="5">
      <t>フヨウ</t>
    </rPh>
    <phoneticPr fontId="3"/>
  </si>
  <si>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</si>
  <si>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</si>
  <si>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</si>
  <si>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</si>
  <si>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</si>
  <si>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</si>
  <si>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</si>
  <si>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</si>
  <si>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</si>
  <si>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3"/>
  </si>
  <si>
    <t>　　  新規又は再開の場合は、推定数を入力してください。</t>
    <phoneticPr fontId="3"/>
  </si>
  <si>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</si>
  <si>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</si>
  <si>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</si>
  <si>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管理者</t>
    <rPh sb="0" eb="3">
      <t>カンリシャ</t>
    </rPh>
    <phoneticPr fontId="3"/>
  </si>
  <si>
    <t>生活相談員</t>
    <rPh sb="0" eb="2">
      <t>セイカツ</t>
    </rPh>
    <rPh sb="2" eb="5">
      <t>ソウダンイン</t>
    </rPh>
    <phoneticPr fontId="3"/>
  </si>
  <si>
    <t>機能訓練指導員</t>
    <rPh sb="0" eb="2">
      <t>キノウ</t>
    </rPh>
    <rPh sb="2" eb="4">
      <t>クンレン</t>
    </rPh>
    <rPh sb="4" eb="7">
      <t>シドウイン</t>
    </rPh>
    <phoneticPr fontId="3"/>
  </si>
  <si>
    <t>計画作成担当者</t>
    <rPh sb="0" eb="2">
      <t>ケイカク</t>
    </rPh>
    <rPh sb="2" eb="4">
      <t>サクセイ</t>
    </rPh>
    <rPh sb="4" eb="7">
      <t>タントウシャ</t>
    </rPh>
    <phoneticPr fontId="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</si>
  <si>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</si>
  <si>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</si>
  <si>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</si>
  <si>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</si>
  <si>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</si>
  <si>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</si>
  <si>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</si>
  <si>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</si>
  <si>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
  </si>
  <si>
    <t>　(8) 従業者の氏名を記入してください。</t>
    <rPh sb="5" eb="8">
      <t>ジュウギョウシャ</t>
    </rPh>
    <rPh sb="9" eb="11">
      <t>シメイ</t>
    </rPh>
    <rPh sb="12" eb="14">
      <t>キニュウ</t>
    </rPh>
    <phoneticPr fontId="3"/>
  </si>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</sst>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
    <numFmt numFmtId="178" formatCode="#,##0.##"/>
    <numFmt numFmtId="179" formatCode="#,##0.0&quot;人&quot;"/>
    <numFmt numFmtId="180" formatCode="#,##0&quot;人&quot;"/>
  </numFmts>
  <fonts count="22" x14ac:knownFonts="1">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2"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0" borderId="0" xfId="0" applyFont="1">
      <alignment vertical="center"/>
    </xf>
    <xf numFmtId="0" fontId="5" fillId="4"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5" borderId="0" xfId="0" applyFont="1" applyFill="1">
      <alignment vertical="center"/>
    </xf>
    <xf numFmtId="0" fontId="5" fillId="5" borderId="0" xfId="0" applyFont="1" applyFill="1" applyAlignment="1">
      <alignment horizontal="center" vertical="center"/>
    </xf>
    <xf numFmtId="0" fontId="2" fillId="5" borderId="0" xfId="0" quotePrefix="1" applyFont="1" applyFill="1">
      <alignment vertical="center"/>
    </xf>
    <xf numFmtId="0" fontId="2" fillId="2"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5" fillId="0" borderId="0" xfId="0" applyFont="1" applyAlignment="1">
      <alignment horizontal="center" vertical="center"/>
    </xf>
    <xf numFmtId="0" fontId="2" fillId="0" borderId="0" xfId="0" applyFont="1" applyAlignment="1">
      <alignment horizontal="right" vertical="center"/>
    </xf>
    <xf numFmtId="20" fontId="2" fillId="5" borderId="0" xfId="0" applyNumberFormat="1" applyFont="1" applyFill="1">
      <alignment vertical="center"/>
    </xf>
    <xf numFmtId="0" fontId="2" fillId="5" borderId="0" xfId="0" applyFont="1" applyFill="1" applyAlignment="1">
      <alignment horizontal="center" vertical="center"/>
    </xf>
    <xf numFmtId="0" fontId="2" fillId="5" borderId="0" xfId="0" applyFont="1" applyFill="1">
      <alignment vertical="center"/>
    </xf>
    <xf numFmtId="0" fontId="6" fillId="0" borderId="0" xfId="0" applyFont="1">
      <alignment vertical="center"/>
    </xf>
    <xf numFmtId="0" fontId="2" fillId="4" borderId="1"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5" borderId="0" xfId="0" applyFont="1" applyFill="1" applyAlignment="1">
      <alignment horizontal="left" vertical="center"/>
    </xf>
    <xf numFmtId="20" fontId="2" fillId="0" borderId="0" xfId="0" applyNumberFormat="1" applyFont="1">
      <alignment vertical="center"/>
    </xf>
    <xf numFmtId="176" fontId="2" fillId="0" borderId="0" xfId="0" applyNumberFormat="1" applyFont="1">
      <alignment vertical="center"/>
    </xf>
    <xf numFmtId="0" fontId="6" fillId="0" borderId="0" xfId="0" applyFont="1" applyAlignment="1">
      <alignment horizontal="left" vertical="center"/>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8" xfId="0" quotePrefix="1" applyFont="1" applyBorder="1" applyAlignment="1">
      <alignment horizontal="center" vertical="center"/>
    </xf>
    <xf numFmtId="0" fontId="2" fillId="0" borderId="8" xfId="0" applyFont="1" applyBorder="1" applyAlignment="1">
      <alignment horizontal="center"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5" xfId="0" applyFont="1" applyBorder="1" applyAlignment="1">
      <alignment vertical="center" wrapText="1"/>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7"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3"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5" borderId="7" xfId="0" applyFont="1" applyFill="1" applyBorder="1" applyAlignment="1">
      <alignment horizontal="center" vertical="center" shrinkToFit="1"/>
    </xf>
    <xf numFmtId="0" fontId="2" fillId="5" borderId="6" xfId="0" applyFont="1" applyFill="1" applyBorder="1" applyAlignment="1">
      <alignment horizontal="center" vertical="center" shrinkToFit="1"/>
    </xf>
    <xf numFmtId="0" fontId="2" fillId="2" borderId="7"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4" borderId="34" xfId="0" applyFont="1" applyFill="1" applyBorder="1" applyAlignment="1" applyProtection="1">
      <alignment horizontal="center" vertical="center" shrinkToFit="1"/>
      <protection locked="0"/>
    </xf>
    <xf numFmtId="0" fontId="2" fillId="4" borderId="35" xfId="0" applyFont="1" applyFill="1" applyBorder="1" applyAlignment="1" applyProtection="1">
      <alignment horizontal="center" vertical="center" shrinkToFit="1"/>
      <protection locked="0"/>
    </xf>
    <xf numFmtId="0" fontId="2" fillId="4" borderId="36" xfId="0" applyFont="1" applyFill="1" applyBorder="1" applyAlignment="1" applyProtection="1">
      <alignment horizontal="center" vertical="center" shrinkToFit="1"/>
      <protection locked="0"/>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2" fillId="2" borderId="37"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shrinkToFit="1"/>
      <protection locked="0"/>
    </xf>
    <xf numFmtId="0" fontId="2" fillId="2" borderId="39" xfId="0" applyFont="1" applyFill="1" applyBorder="1" applyAlignment="1" applyProtection="1">
      <alignment horizontal="center" vertical="center" shrinkToFit="1"/>
      <protection locked="0"/>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1" fontId="2" fillId="0" borderId="42" xfId="0" applyNumberFormat="1" applyFont="1" applyBorder="1" applyAlignment="1">
      <alignment horizontal="center" vertical="center" wrapText="1"/>
    </xf>
    <xf numFmtId="1" fontId="2" fillId="0" borderId="41" xfId="0" applyNumberFormat="1" applyFont="1" applyBorder="1" applyAlignment="1">
      <alignment horizontal="center" vertical="center" wrapText="1"/>
    </xf>
    <xf numFmtId="0" fontId="2" fillId="4" borderId="5"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2" fillId="0" borderId="43" xfId="0" applyFont="1" applyBorder="1" applyAlignment="1">
      <alignment horizontal="center" vertical="center"/>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 fillId="5" borderId="14" xfId="0" applyFont="1" applyFill="1" applyBorder="1" applyAlignment="1">
      <alignment horizontal="center" vertical="center" shrinkToFit="1"/>
    </xf>
    <xf numFmtId="0" fontId="2" fillId="5" borderId="13" xfId="0" applyFont="1" applyFill="1" applyBorder="1" applyAlignment="1">
      <alignment horizontal="center" vertical="center" shrinkToFit="1"/>
    </xf>
    <xf numFmtId="0" fontId="2" fillId="2" borderId="14"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4" borderId="1" xfId="0" applyFont="1" applyFill="1" applyBorder="1" applyAlignment="1" applyProtection="1">
      <alignment horizontal="center" vertical="center" shrinkToFit="1"/>
      <protection locked="0"/>
    </xf>
    <xf numFmtId="0" fontId="2" fillId="4" borderId="2" xfId="0" applyFont="1" applyFill="1" applyBorder="1" applyAlignment="1" applyProtection="1">
      <alignment horizontal="center" vertical="center" shrinkToFit="1"/>
      <protection locked="0"/>
    </xf>
    <xf numFmtId="0" fontId="2" fillId="4" borderId="3" xfId="0" applyFont="1" applyFill="1" applyBorder="1" applyAlignment="1" applyProtection="1">
      <alignment horizontal="center" vertical="center" shrinkToFit="1"/>
      <protection locked="0"/>
    </xf>
    <xf numFmtId="0" fontId="7" fillId="0" borderId="44" xfId="0" applyFont="1" applyBorder="1">
      <alignment vertical="center"/>
    </xf>
    <xf numFmtId="0" fontId="7" fillId="0" borderId="45" xfId="0" applyFont="1" applyBorder="1">
      <alignment vertical="center"/>
    </xf>
    <xf numFmtId="0" fontId="7" fillId="0" borderId="46" xfId="0" applyFont="1" applyBorder="1">
      <alignment vertical="center"/>
    </xf>
    <xf numFmtId="177" fontId="2" fillId="0" borderId="47" xfId="0" applyNumberFormat="1" applyFont="1" applyBorder="1" applyAlignment="1">
      <alignment horizontal="center" vertical="center" shrinkToFit="1"/>
    </xf>
    <xf numFmtId="177" fontId="2" fillId="0" borderId="48" xfId="0" applyNumberFormat="1" applyFont="1" applyBorder="1" applyAlignment="1">
      <alignment horizontal="center" vertical="center" shrinkToFit="1"/>
    </xf>
    <xf numFmtId="177" fontId="2" fillId="0" borderId="49" xfId="0" applyNumberFormat="1" applyFont="1" applyBorder="1" applyAlignment="1">
      <alignment horizontal="center" vertical="center" shrinkToFit="1"/>
    </xf>
    <xf numFmtId="177" fontId="2" fillId="0" borderId="50" xfId="0" applyNumberFormat="1" applyFont="1" applyBorder="1" applyAlignment="1">
      <alignment horizontal="center" vertical="center" wrapText="1"/>
    </xf>
    <xf numFmtId="177" fontId="2" fillId="0" borderId="46" xfId="0" applyNumberFormat="1" applyFont="1" applyBorder="1" applyAlignment="1">
      <alignment horizontal="center" vertical="center" wrapText="1"/>
    </xf>
    <xf numFmtId="177" fontId="2" fillId="0" borderId="51" xfId="0" applyNumberFormat="1" applyFont="1" applyBorder="1" applyAlignment="1">
      <alignment horizontal="center" vertical="center" wrapText="1"/>
    </xf>
    <xf numFmtId="0" fontId="2" fillId="4" borderId="12"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15" xfId="0" applyFont="1" applyFill="1" applyBorder="1" applyAlignment="1" applyProtection="1">
      <alignment horizontal="left" vertical="center" wrapText="1"/>
      <protection locked="0"/>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2" fillId="5" borderId="54" xfId="0" applyFont="1" applyFill="1" applyBorder="1" applyAlignment="1">
      <alignment horizontal="center" vertical="center" shrinkToFit="1"/>
    </xf>
    <xf numFmtId="0" fontId="2" fillId="5" borderId="53" xfId="0" applyFont="1" applyFill="1" applyBorder="1" applyAlignment="1">
      <alignment horizontal="center" vertical="center" shrinkToFit="1"/>
    </xf>
    <xf numFmtId="0" fontId="2" fillId="2" borderId="54" xfId="0" applyFont="1" applyFill="1" applyBorder="1" applyAlignment="1" applyProtection="1">
      <alignment horizontal="center" vertical="center" wrapText="1"/>
      <protection locked="0"/>
    </xf>
    <xf numFmtId="0" fontId="2" fillId="2" borderId="53" xfId="0"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shrinkToFit="1"/>
      <protection locked="0"/>
    </xf>
    <xf numFmtId="0" fontId="7" fillId="0" borderId="54" xfId="0" applyFont="1" applyBorder="1">
      <alignment vertical="center"/>
    </xf>
    <xf numFmtId="0" fontId="7" fillId="0" borderId="55" xfId="0" applyFont="1" applyBorder="1">
      <alignment vertical="center"/>
    </xf>
    <xf numFmtId="0" fontId="7" fillId="0" borderId="56" xfId="0" applyFont="1" applyBorder="1">
      <alignment vertical="center"/>
    </xf>
    <xf numFmtId="0" fontId="2" fillId="2" borderId="57" xfId="0" applyFont="1" applyFill="1" applyBorder="1" applyAlignment="1" applyProtection="1">
      <alignment horizontal="center" vertical="center" shrinkToFit="1"/>
      <protection locked="0"/>
    </xf>
    <xf numFmtId="0" fontId="2" fillId="2" borderId="58" xfId="0" applyFont="1" applyFill="1" applyBorder="1" applyAlignment="1" applyProtection="1">
      <alignment horizontal="center" vertical="center" shrinkToFit="1"/>
      <protection locked="0"/>
    </xf>
    <xf numFmtId="0" fontId="2" fillId="2" borderId="59" xfId="0" applyFont="1" applyFill="1" applyBorder="1" applyAlignment="1" applyProtection="1">
      <alignment horizontal="center" vertical="center" shrinkToFit="1"/>
      <protection locked="0"/>
    </xf>
    <xf numFmtId="0" fontId="2" fillId="2" borderId="60" xfId="0" applyFont="1" applyFill="1" applyBorder="1" applyAlignment="1" applyProtection="1">
      <alignment horizontal="center" vertical="center" shrinkToFit="1"/>
      <protection locked="0"/>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1" fontId="2" fillId="0" borderId="63" xfId="0" applyNumberFormat="1" applyFont="1" applyBorder="1" applyAlignment="1">
      <alignment horizontal="center" vertical="center" wrapText="1"/>
    </xf>
    <xf numFmtId="1" fontId="2" fillId="0" borderId="62" xfId="0" applyNumberFormat="1" applyFont="1" applyBorder="1" applyAlignment="1">
      <alignment horizontal="center" vertical="center" wrapText="1"/>
    </xf>
    <xf numFmtId="0" fontId="2" fillId="4" borderId="52" xfId="0" applyFont="1" applyFill="1" applyBorder="1" applyAlignment="1" applyProtection="1">
      <alignment horizontal="left" vertical="center" wrapText="1"/>
      <protection locked="0"/>
    </xf>
    <xf numFmtId="0" fontId="2" fillId="4" borderId="55" xfId="0" applyFont="1" applyFill="1" applyBorder="1" applyAlignment="1" applyProtection="1">
      <alignment horizontal="left" vertical="center" wrapText="1"/>
      <protection locked="0"/>
    </xf>
    <xf numFmtId="0" fontId="2" fillId="4" borderId="56" xfId="0" applyFont="1" applyFill="1" applyBorder="1" applyAlignment="1" applyProtection="1">
      <alignment horizontal="left" vertical="center" wrapText="1"/>
      <protection locked="0"/>
    </xf>
    <xf numFmtId="0" fontId="7" fillId="0" borderId="64" xfId="0" applyFont="1" applyBorder="1">
      <alignment vertical="center"/>
    </xf>
    <xf numFmtId="0" fontId="7" fillId="0" borderId="65" xfId="0" applyFont="1" applyBorder="1">
      <alignment vertical="center"/>
    </xf>
    <xf numFmtId="0" fontId="7" fillId="0" borderId="66"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5" borderId="0" xfId="0" applyFont="1" applyFill="1" applyAlignment="1">
      <alignment horizontal="center" vertical="center"/>
    </xf>
    <xf numFmtId="0" fontId="7" fillId="5" borderId="0" xfId="0" applyFont="1" applyFill="1" applyAlignment="1" applyProtection="1">
      <alignment horizontal="center" vertical="center" shrinkToFit="1"/>
      <protection locked="0"/>
    </xf>
    <xf numFmtId="0" fontId="7" fillId="5" borderId="0" xfId="0" applyFont="1" applyFill="1" applyAlignment="1" applyProtection="1">
      <alignment horizontal="center" vertical="center" wrapText="1"/>
      <protection locked="0"/>
    </xf>
    <xf numFmtId="0" fontId="7" fillId="5" borderId="0" xfId="0" applyFont="1" applyFill="1" applyAlignment="1" applyProtection="1">
      <alignment horizontal="left" vertical="center" wrapText="1"/>
      <protection locked="0"/>
    </xf>
    <xf numFmtId="0" fontId="8" fillId="5" borderId="0" xfId="0" applyFont="1" applyFill="1">
      <alignment vertical="center"/>
    </xf>
    <xf numFmtId="0" fontId="10" fillId="5" borderId="0" xfId="0" applyFont="1" applyFill="1">
      <alignment vertical="center"/>
    </xf>
    <xf numFmtId="0" fontId="10" fillId="5" borderId="0" xfId="0" applyFont="1" applyFill="1" applyAlignment="1">
      <alignment horizontal="center" vertical="center"/>
    </xf>
    <xf numFmtId="0" fontId="7" fillId="5" borderId="0" xfId="0" applyFont="1" applyFill="1" applyAlignment="1">
      <alignment horizontal="center" vertical="center" wrapText="1"/>
    </xf>
    <xf numFmtId="1" fontId="7" fillId="5" borderId="0" xfId="0" applyNumberFormat="1" applyFont="1" applyFill="1" applyAlignment="1">
      <alignment horizontal="center" vertical="center" wrapText="1"/>
    </xf>
    <xf numFmtId="0" fontId="6" fillId="5" borderId="0" xfId="0" applyFont="1" applyFill="1" applyAlignment="1" applyProtection="1">
      <alignment horizontal="center" vertical="center" wrapText="1"/>
      <protection locked="0"/>
    </xf>
    <xf numFmtId="0" fontId="6" fillId="5" borderId="0" xfId="0" applyFont="1" applyFill="1" applyAlignment="1">
      <alignment horizontal="center" vertical="center" wrapText="1"/>
    </xf>
    <xf numFmtId="1" fontId="6" fillId="5" borderId="0" xfId="0" applyNumberFormat="1" applyFont="1" applyFill="1" applyAlignment="1">
      <alignment horizontal="center" vertical="center" wrapText="1"/>
    </xf>
    <xf numFmtId="0" fontId="7" fillId="5" borderId="0" xfId="0" applyFont="1" applyFill="1"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Continuous" vertical="center"/>
    </xf>
    <xf numFmtId="0" fontId="7" fillId="5" borderId="0" xfId="0" applyFont="1" applyFill="1" applyAlignment="1" applyProtection="1">
      <alignment horizontal="center" vertical="center" wrapText="1"/>
      <protection locked="0"/>
    </xf>
    <xf numFmtId="0" fontId="6" fillId="0" borderId="67" xfId="0" applyFont="1" applyBorder="1" applyAlignment="1">
      <alignment horizontal="center" vertical="center"/>
    </xf>
    <xf numFmtId="0" fontId="7" fillId="0" borderId="0" xfId="0" applyFont="1" applyAlignment="1">
      <alignment horizontal="center" vertical="center"/>
    </xf>
    <xf numFmtId="0" fontId="6" fillId="0" borderId="19" xfId="0" applyFont="1" applyBorder="1" applyAlignment="1">
      <alignment horizontal="center" vertical="center"/>
    </xf>
    <xf numFmtId="178" fontId="6" fillId="0" borderId="19" xfId="0" applyNumberFormat="1" applyFont="1" applyBorder="1" applyAlignment="1">
      <alignment horizontal="right" vertical="center"/>
    </xf>
    <xf numFmtId="178" fontId="6" fillId="0" borderId="19" xfId="1" applyNumberFormat="1" applyFont="1" applyFill="1" applyBorder="1" applyAlignment="1">
      <alignment horizontal="right" vertical="center"/>
    </xf>
    <xf numFmtId="178" fontId="6" fillId="0" borderId="0" xfId="0" applyNumberFormat="1" applyFont="1">
      <alignment vertical="center"/>
    </xf>
    <xf numFmtId="178" fontId="6" fillId="4" borderId="19" xfId="0" applyNumberFormat="1" applyFont="1" applyFill="1" applyBorder="1" applyAlignment="1" applyProtection="1">
      <alignment horizontal="right" vertical="center"/>
      <protection locked="0"/>
    </xf>
    <xf numFmtId="178" fontId="6" fillId="4" borderId="1" xfId="0" applyNumberFormat="1" applyFont="1" applyFill="1" applyBorder="1" applyAlignment="1" applyProtection="1">
      <alignment horizontal="right" vertical="center"/>
      <protection locked="0"/>
    </xf>
    <xf numFmtId="178" fontId="6" fillId="4" borderId="3" xfId="0" applyNumberFormat="1" applyFont="1" applyFill="1" applyBorder="1" applyAlignment="1" applyProtection="1">
      <alignment horizontal="right" vertical="center"/>
      <protection locked="0"/>
    </xf>
    <xf numFmtId="179" fontId="6" fillId="0" borderId="19" xfId="0" applyNumberFormat="1" applyFont="1" applyBorder="1" applyAlignment="1">
      <alignment horizontal="center" vertical="center"/>
    </xf>
    <xf numFmtId="0" fontId="6" fillId="0" borderId="0" xfId="0" applyFont="1" applyAlignment="1">
      <alignment horizontal="center" vertical="center"/>
    </xf>
    <xf numFmtId="179" fontId="6" fillId="5" borderId="19" xfId="0" applyNumberFormat="1" applyFont="1" applyFill="1" applyBorder="1" applyAlignment="1">
      <alignment horizontal="center" vertical="center"/>
    </xf>
    <xf numFmtId="180" fontId="7" fillId="5" borderId="0" xfId="0" applyNumberFormat="1" applyFont="1" applyFill="1" applyAlignment="1">
      <alignment horizontal="center" vertical="center"/>
    </xf>
    <xf numFmtId="178" fontId="6" fillId="4" borderId="19" xfId="1" applyNumberFormat="1" applyFont="1" applyFill="1" applyBorder="1" applyAlignment="1" applyProtection="1">
      <alignment horizontal="right" vertical="center"/>
      <protection locked="0"/>
    </xf>
    <xf numFmtId="178" fontId="6" fillId="0" borderId="1"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1" xfId="0" applyNumberFormat="1" applyFont="1" applyBorder="1" applyAlignment="1">
      <alignment horizontal="right" vertical="center"/>
    </xf>
    <xf numFmtId="178" fontId="6" fillId="0" borderId="3" xfId="0" applyNumberFormat="1" applyFont="1" applyBorder="1" applyAlignment="1">
      <alignment horizontal="right" vertical="center"/>
    </xf>
    <xf numFmtId="0" fontId="6" fillId="5" borderId="0" xfId="0" applyFont="1" applyFill="1" applyAlignment="1" applyProtection="1">
      <alignment horizontal="center" vertical="center" shrinkToFit="1"/>
      <protection locked="0"/>
    </xf>
    <xf numFmtId="0" fontId="6" fillId="5" borderId="0" xfId="0" applyFont="1" applyFill="1" applyAlignment="1" applyProtection="1">
      <alignment horizontal="left" vertical="center" wrapText="1"/>
      <protection locked="0"/>
    </xf>
    <xf numFmtId="0" fontId="6" fillId="5" borderId="0" xfId="0" applyFont="1" applyFill="1">
      <alignment vertical="center"/>
    </xf>
    <xf numFmtId="0" fontId="6" fillId="5" borderId="0" xfId="0" applyFont="1" applyFill="1" applyAlignment="1">
      <alignment horizontal="center" vertical="center"/>
    </xf>
    <xf numFmtId="0" fontId="6" fillId="0" borderId="0" xfId="0" applyFont="1" applyAlignment="1">
      <alignment horizontal="right" vertical="center"/>
    </xf>
    <xf numFmtId="0" fontId="6" fillId="4" borderId="1"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178" fontId="6" fillId="0" borderId="19" xfId="0" applyNumberFormat="1" applyFont="1" applyBorder="1" applyAlignment="1">
      <alignment horizontal="center" vertical="center"/>
    </xf>
    <xf numFmtId="176" fontId="6" fillId="0" borderId="19" xfId="0" applyNumberFormat="1" applyFont="1" applyBorder="1" applyAlignment="1">
      <alignment horizontal="center" vertical="center"/>
    </xf>
    <xf numFmtId="0" fontId="6" fillId="5" borderId="19" xfId="0" applyFont="1" applyFill="1" applyBorder="1" applyAlignment="1">
      <alignment horizontal="center" vertical="center"/>
    </xf>
    <xf numFmtId="176" fontId="6" fillId="5" borderId="19" xfId="0" applyNumberFormat="1"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textRotation="90"/>
    </xf>
    <xf numFmtId="0" fontId="11" fillId="5" borderId="0" xfId="0" applyFont="1" applyFill="1" applyAlignment="1">
      <alignment horizontal="left" vertical="center"/>
    </xf>
    <xf numFmtId="0" fontId="12" fillId="5" borderId="0" xfId="0" applyFont="1" applyFill="1" applyAlignment="1">
      <alignment horizontal="center" vertical="center"/>
    </xf>
    <xf numFmtId="0" fontId="12" fillId="5" borderId="0" xfId="0" applyFont="1" applyFill="1">
      <alignment vertical="center"/>
    </xf>
    <xf numFmtId="0" fontId="12" fillId="5" borderId="0" xfId="0" applyFont="1" applyFill="1" applyAlignment="1">
      <alignment horizontal="left" vertical="center"/>
    </xf>
    <xf numFmtId="0" fontId="13" fillId="5" borderId="0" xfId="0" applyFont="1" applyFill="1">
      <alignment vertical="center"/>
    </xf>
    <xf numFmtId="0" fontId="13" fillId="5" borderId="0" xfId="0" applyFont="1" applyFill="1" applyAlignment="1">
      <alignment horizontal="left" vertical="center"/>
    </xf>
    <xf numFmtId="0" fontId="12" fillId="5" borderId="19" xfId="0"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2" fillId="4" borderId="19"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20" fontId="12" fillId="4" borderId="19" xfId="0" applyNumberFormat="1" applyFont="1" applyFill="1" applyBorder="1" applyAlignment="1" applyProtection="1">
      <alignment horizontal="center" vertical="center"/>
      <protection locked="0"/>
    </xf>
    <xf numFmtId="0" fontId="12" fillId="5" borderId="0" xfId="0" applyFont="1" applyFill="1" applyAlignment="1" applyProtection="1">
      <alignment horizontal="right" vertical="center"/>
      <protection locked="0"/>
    </xf>
    <xf numFmtId="0" fontId="12" fillId="5" borderId="0" xfId="0" applyFont="1" applyFill="1" applyProtection="1">
      <alignment vertical="center"/>
      <protection locked="0"/>
    </xf>
    <xf numFmtId="0" fontId="12" fillId="5" borderId="19" xfId="0" applyFont="1" applyFill="1" applyBorder="1" applyAlignment="1">
      <alignment horizontal="center" vertical="center"/>
    </xf>
    <xf numFmtId="0" fontId="12" fillId="4" borderId="19" xfId="0" applyFont="1" applyFill="1" applyBorder="1" applyAlignment="1" applyProtection="1">
      <alignment horizontal="left" vertical="center"/>
      <protection locked="0"/>
    </xf>
    <xf numFmtId="20" fontId="12" fillId="5" borderId="19" xfId="0" applyNumberFormat="1" applyFont="1" applyFill="1" applyBorder="1" applyAlignment="1" applyProtection="1">
      <alignment horizontal="center" vertical="center"/>
      <protection locked="0"/>
    </xf>
    <xf numFmtId="0" fontId="14" fillId="4" borderId="68" xfId="0" applyFont="1" applyFill="1" applyBorder="1" applyAlignment="1" applyProtection="1">
      <alignment horizontal="center" vertical="center"/>
      <protection locked="0"/>
    </xf>
    <xf numFmtId="0" fontId="14" fillId="4" borderId="69" xfId="0" applyFont="1" applyFill="1" applyBorder="1" applyAlignment="1" applyProtection="1">
      <alignment horizontal="center" vertical="center"/>
      <protection locked="0"/>
    </xf>
    <xf numFmtId="0" fontId="14" fillId="4" borderId="70" xfId="0" applyFont="1" applyFill="1" applyBorder="1" applyAlignment="1" applyProtection="1">
      <alignment horizontal="center" vertical="center"/>
      <protection locked="0"/>
    </xf>
    <xf numFmtId="0" fontId="0" fillId="5" borderId="0" xfId="0" applyFill="1">
      <alignment vertical="center"/>
    </xf>
    <xf numFmtId="0" fontId="7" fillId="5" borderId="0" xfId="0" applyFont="1" applyFill="1" applyAlignment="1">
      <alignment horizontal="left" vertical="center"/>
    </xf>
    <xf numFmtId="0" fontId="15" fillId="5" borderId="0" xfId="0" applyFont="1" applyFill="1" applyAlignment="1">
      <alignment horizontal="left" vertical="center"/>
    </xf>
    <xf numFmtId="0" fontId="7" fillId="5" borderId="0" xfId="0" applyFont="1" applyFill="1">
      <alignment vertical="center"/>
    </xf>
    <xf numFmtId="0" fontId="7" fillId="4" borderId="19" xfId="0" applyFont="1" applyFill="1" applyBorder="1" applyAlignment="1">
      <alignment horizontal="left" vertical="center"/>
    </xf>
    <xf numFmtId="0" fontId="7" fillId="5" borderId="0" xfId="0" applyFont="1" applyFill="1" applyAlignment="1">
      <alignment horizontal="left" vertical="center" indent="1"/>
    </xf>
    <xf numFmtId="0" fontId="7" fillId="2" borderId="19" xfId="0" applyFont="1" applyFill="1" applyBorder="1" applyAlignment="1">
      <alignment horizontal="left" vertical="center"/>
    </xf>
    <xf numFmtId="0" fontId="16" fillId="5" borderId="0" xfId="0" applyFont="1" applyFill="1" applyAlignment="1">
      <alignment horizontal="left" vertical="center"/>
    </xf>
    <xf numFmtId="0" fontId="7" fillId="5" borderId="19" xfId="0" applyFont="1" applyFill="1" applyBorder="1" applyAlignment="1">
      <alignment horizontal="center" vertical="center"/>
    </xf>
    <xf numFmtId="0" fontId="7" fillId="5" borderId="19" xfId="0" applyFont="1" applyFill="1" applyBorder="1" applyAlignment="1">
      <alignment horizontal="left" vertical="center"/>
    </xf>
    <xf numFmtId="0" fontId="17" fillId="5" borderId="0" xfId="0" applyFont="1" applyFill="1">
      <alignment vertical="center"/>
    </xf>
    <xf numFmtId="0" fontId="17" fillId="5" borderId="0" xfId="0" applyFont="1" applyFill="1" applyAlignment="1">
      <alignment horizontal="left" vertical="center"/>
    </xf>
    <xf numFmtId="0" fontId="19" fillId="5" borderId="0" xfId="0" applyFont="1" applyFill="1">
      <alignment vertical="center"/>
    </xf>
    <xf numFmtId="0" fontId="17" fillId="5" borderId="0" xfId="0" applyFont="1" applyFill="1" applyAlignment="1">
      <alignment vertical="center" shrinkToFit="1"/>
    </xf>
    <xf numFmtId="0" fontId="7" fillId="5" borderId="0" xfId="0" applyFont="1" applyFill="1" applyAlignment="1">
      <alignment vertical="center" wrapText="1"/>
    </xf>
    <xf numFmtId="0" fontId="20" fillId="5" borderId="0" xfId="0" applyFont="1" applyFill="1" applyAlignment="1">
      <alignment horizontal="left" vertical="center"/>
    </xf>
    <xf numFmtId="0" fontId="20" fillId="0" borderId="0" xfId="0" applyFont="1" applyAlignment="1">
      <alignment horizontal="left" vertical="center"/>
    </xf>
  </cellXfs>
  <cellStyles count="2">
    <cellStyle name="桁区切り" xfId="1" builtinId="6"/>
    <cellStyle name="標準" xfId="0" builtinId="0"/>
  </cellStyles>
  <dxfs count="4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51CF2D40-79FA-487D-AFDF-8E3F624329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F32000F3-13A1-4B54-9A99-79E26FCF736E}"/>
            </a:ext>
          </a:extLst>
        </xdr:cNvPr>
        <xdr:cNvSpPr/>
      </xdr:nvSpPr>
      <xdr:spPr>
        <a:xfrm>
          <a:off x="240030" y="15527655"/>
          <a:ext cx="12580620" cy="2162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介護"/>
      <sheetName val="記入方法"/>
      <sheetName val="訪問入浴介護"/>
      <sheetName val="記入方法 (2)"/>
      <sheetName val="訪問看護"/>
      <sheetName val="記入方法 (3)"/>
      <sheetName val="通所介護"/>
      <sheetName val="【記載例】シフト記号表（勤務時間帯）"/>
      <sheetName val="記入方法 (4)"/>
      <sheetName val="通所リハ"/>
      <sheetName val="シフト記号表（勤務時間帯） (2)"/>
      <sheetName val="記入方法 (5)"/>
      <sheetName val="特定施設入居者生活介護"/>
      <sheetName val="シフト記号表"/>
      <sheetName val="記入方法 (6)"/>
      <sheetName val="福祉用具"/>
      <sheetName val="記入方法 (7)"/>
      <sheetName val="（ユニット型）"/>
      <sheetName val="様式４（シフト記号表） (2)"/>
      <sheetName val="（ユニット型）記入方法"/>
      <sheetName val="（ユニット型） (2)"/>
      <sheetName val="様式４（シフト記号表） (3)"/>
      <sheetName val="（ユニット型）記入方法 (2)"/>
      <sheetName val="（ユニット型） (3)"/>
      <sheetName val="様式４（シフト記号表） (4)"/>
      <sheetName val="（ユニット型）記入方法 (3)"/>
      <sheetName val="標準様式２"/>
      <sheetName val="標準様式３"/>
      <sheetName val="標準様式４"/>
      <sheetName val="標準様式５"/>
      <sheetName val="標準様式６"/>
      <sheetName val="別紙①"/>
      <sheetName val="別紙②"/>
      <sheetName val="別紙③"/>
      <sheetName val="別紙④"/>
      <sheetName val="別紙⑤"/>
      <sheetName val="標準様式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O124"/>
  <sheetViews>
    <sheetView showGridLines="0" tabSelected="1" view="pageBreakPreview" zoomScaleNormal="55" zoomScaleSheetLayoutView="100" workbookViewId="0"/>
  </sheetViews>
  <sheetFormatPr defaultColWidth="4.5" defaultRowHeight="14.4" x14ac:dyDescent="0.45"/>
  <cols>
    <col min="1" max="1" width="0.8984375" style="31" customWidth="1"/>
    <col min="2" max="2" width="5.69921875" style="31" customWidth="1"/>
    <col min="3" max="4" width="8.09765625" style="31" customWidth="1"/>
    <col min="5" max="8" width="3.19921875" style="31" hidden="1" customWidth="1"/>
    <col min="9" max="10" width="3.19921875" style="31" customWidth="1"/>
    <col min="11" max="62" width="5.69921875" style="31" customWidth="1"/>
    <col min="63" max="63" width="1.09765625" style="31" customWidth="1"/>
    <col min="64" max="16384" width="4.5" style="31"/>
  </cols>
  <sheetData>
    <row r="1" spans="2:67" s="1" customFormat="1" ht="20.25" customHeight="1" x14ac:dyDescent="0.45">
      <c r="C1" s="2" t="s">
        <v>0</v>
      </c>
      <c r="D1" s="2"/>
      <c r="E1" s="2"/>
      <c r="F1" s="2"/>
      <c r="G1" s="2"/>
      <c r="H1" s="2"/>
      <c r="I1" s="2"/>
      <c r="J1" s="2"/>
      <c r="M1" s="3" t="s">
        <v>1</v>
      </c>
      <c r="P1" s="2"/>
      <c r="Q1" s="2"/>
      <c r="R1" s="2"/>
      <c r="S1" s="2"/>
      <c r="T1" s="2"/>
      <c r="U1" s="2"/>
      <c r="V1" s="2"/>
      <c r="W1" s="2"/>
      <c r="AS1" s="4" t="s">
        <v>2</v>
      </c>
      <c r="AT1" s="5" t="s">
        <v>3</v>
      </c>
      <c r="AU1" s="6"/>
      <c r="AV1" s="6"/>
      <c r="AW1" s="6"/>
      <c r="AX1" s="6"/>
      <c r="AY1" s="6"/>
      <c r="AZ1" s="6"/>
      <c r="BA1" s="6"/>
      <c r="BB1" s="6"/>
      <c r="BC1" s="6"/>
      <c r="BD1" s="6"/>
      <c r="BE1" s="6"/>
      <c r="BF1" s="6"/>
      <c r="BG1" s="6"/>
      <c r="BH1" s="6"/>
      <c r="BI1" s="6"/>
      <c r="BJ1" s="4" t="s">
        <v>4</v>
      </c>
    </row>
    <row r="2" spans="2:67" s="7" customFormat="1" ht="20.25" customHeight="1" x14ac:dyDescent="0.45">
      <c r="J2" s="3"/>
      <c r="M2" s="3"/>
      <c r="N2" s="3"/>
      <c r="P2" s="4"/>
      <c r="Q2" s="4"/>
      <c r="R2" s="4"/>
      <c r="S2" s="4"/>
      <c r="T2" s="4"/>
      <c r="U2" s="4"/>
      <c r="V2" s="4"/>
      <c r="W2" s="4"/>
      <c r="AB2" s="4" t="s">
        <v>5</v>
      </c>
      <c r="AC2" s="8">
        <v>6</v>
      </c>
      <c r="AD2" s="8"/>
      <c r="AE2" s="4" t="s">
        <v>6</v>
      </c>
      <c r="AF2" s="9">
        <f>IF(AC2=0,"",YEAR(DATE(2018+AC2,1,1)))</f>
        <v>2024</v>
      </c>
      <c r="AG2" s="9"/>
      <c r="AH2" s="7" t="s">
        <v>7</v>
      </c>
      <c r="AI2" s="7" t="s">
        <v>8</v>
      </c>
      <c r="AJ2" s="8">
        <v>4</v>
      </c>
      <c r="AK2" s="8"/>
      <c r="AL2" s="7" t="s">
        <v>9</v>
      </c>
      <c r="AS2" s="4" t="s">
        <v>10</v>
      </c>
      <c r="AT2" s="8" t="s">
        <v>11</v>
      </c>
      <c r="AU2" s="8"/>
      <c r="AV2" s="8"/>
      <c r="AW2" s="8"/>
      <c r="AX2" s="8"/>
      <c r="AY2" s="8"/>
      <c r="AZ2" s="8"/>
      <c r="BA2" s="8"/>
      <c r="BB2" s="8"/>
      <c r="BC2" s="8"/>
      <c r="BD2" s="8"/>
      <c r="BE2" s="8"/>
      <c r="BF2" s="8"/>
      <c r="BG2" s="8"/>
      <c r="BH2" s="8"/>
      <c r="BI2" s="8"/>
      <c r="BJ2" s="4" t="s">
        <v>4</v>
      </c>
      <c r="BK2" s="4"/>
      <c r="BL2" s="4"/>
      <c r="BM2" s="4"/>
    </row>
    <row r="3" spans="2:67" s="7" customFormat="1" ht="20.25" customHeight="1" x14ac:dyDescent="0.45">
      <c r="J3" s="3"/>
      <c r="M3" s="3"/>
      <c r="O3" s="4"/>
      <c r="P3" s="4"/>
      <c r="Q3" s="4"/>
      <c r="R3" s="4"/>
      <c r="S3" s="4"/>
      <c r="T3" s="4"/>
      <c r="U3" s="4"/>
      <c r="AC3" s="10"/>
      <c r="AD3" s="10"/>
      <c r="AE3" s="10"/>
      <c r="AF3" s="11"/>
      <c r="AG3" s="10"/>
      <c r="BD3" s="12" t="s">
        <v>12</v>
      </c>
      <c r="BE3" s="13" t="s">
        <v>13</v>
      </c>
      <c r="BF3" s="14"/>
      <c r="BG3" s="14"/>
      <c r="BH3" s="15"/>
      <c r="BI3" s="4"/>
    </row>
    <row r="4" spans="2:67" s="7" customFormat="1" ht="20.25" customHeight="1" x14ac:dyDescent="0.45">
      <c r="J4" s="3"/>
      <c r="M4" s="3"/>
      <c r="O4" s="4"/>
      <c r="P4" s="4"/>
      <c r="Q4" s="4"/>
      <c r="R4" s="4"/>
      <c r="S4" s="4"/>
      <c r="T4" s="4"/>
      <c r="U4" s="4"/>
      <c r="AC4" s="10"/>
      <c r="AD4" s="10"/>
      <c r="AE4" s="10"/>
      <c r="AF4" s="11"/>
      <c r="AG4" s="10"/>
      <c r="BD4" s="12" t="s">
        <v>14</v>
      </c>
      <c r="BE4" s="13" t="s">
        <v>15</v>
      </c>
      <c r="BF4" s="14"/>
      <c r="BG4" s="14"/>
      <c r="BH4" s="15"/>
      <c r="BI4" s="4"/>
    </row>
    <row r="5" spans="2:67" s="7" customFormat="1" ht="9" customHeight="1" x14ac:dyDescent="0.45">
      <c r="J5" s="3"/>
      <c r="M5" s="3"/>
      <c r="O5" s="4"/>
      <c r="P5" s="4"/>
      <c r="Q5" s="4"/>
      <c r="R5" s="4"/>
      <c r="S5" s="4"/>
      <c r="T5" s="4"/>
      <c r="U5" s="4"/>
      <c r="AC5" s="16"/>
      <c r="AD5" s="16"/>
      <c r="AJ5" s="1"/>
      <c r="AK5" s="1"/>
      <c r="AL5" s="1"/>
      <c r="AM5" s="1"/>
      <c r="AN5" s="1"/>
      <c r="AO5" s="1"/>
      <c r="AP5" s="1"/>
      <c r="AQ5" s="1"/>
      <c r="AR5" s="1"/>
      <c r="AS5" s="1"/>
      <c r="AT5" s="1"/>
      <c r="AU5" s="1"/>
      <c r="AV5" s="1"/>
      <c r="AW5" s="1"/>
      <c r="AX5" s="1"/>
      <c r="AY5" s="1"/>
      <c r="AZ5" s="1"/>
      <c r="BA5" s="1"/>
      <c r="BB5" s="1"/>
      <c r="BC5" s="1"/>
      <c r="BD5" s="1"/>
      <c r="BE5" s="1"/>
      <c r="BF5" s="1"/>
      <c r="BG5" s="1"/>
      <c r="BH5" s="17"/>
      <c r="BI5" s="17"/>
    </row>
    <row r="6" spans="2:67" s="7" customFormat="1" ht="21" customHeight="1" x14ac:dyDescent="0.45">
      <c r="B6" s="2"/>
      <c r="C6" s="1"/>
      <c r="D6" s="1"/>
      <c r="E6" s="1"/>
      <c r="F6" s="1"/>
      <c r="G6" s="1"/>
      <c r="H6" s="1"/>
      <c r="I6" s="1"/>
      <c r="J6" s="1"/>
      <c r="K6" s="18"/>
      <c r="L6" s="18"/>
      <c r="M6" s="18"/>
      <c r="N6" s="19"/>
      <c r="O6" s="18"/>
      <c r="P6" s="18"/>
      <c r="Q6" s="18"/>
      <c r="AJ6" s="1"/>
      <c r="AK6" s="1"/>
      <c r="AL6" s="1"/>
      <c r="AM6" s="1"/>
      <c r="AN6" s="1"/>
      <c r="AO6" s="1" t="s">
        <v>16</v>
      </c>
      <c r="AP6" s="1"/>
      <c r="AQ6" s="1"/>
      <c r="AR6" s="1"/>
      <c r="AS6" s="1"/>
      <c r="AT6" s="1"/>
      <c r="AU6" s="1"/>
      <c r="AW6" s="20"/>
      <c r="AX6" s="20"/>
      <c r="AY6" s="21"/>
      <c r="AZ6" s="1"/>
      <c r="BA6" s="22">
        <v>40</v>
      </c>
      <c r="BB6" s="23"/>
      <c r="BC6" s="21" t="s">
        <v>17</v>
      </c>
      <c r="BD6" s="1"/>
      <c r="BE6" s="22">
        <v>160</v>
      </c>
      <c r="BF6" s="23"/>
      <c r="BG6" s="21" t="s">
        <v>18</v>
      </c>
      <c r="BH6" s="1"/>
      <c r="BI6" s="17"/>
    </row>
    <row r="7" spans="2:67" s="7" customFormat="1" ht="5.25" customHeight="1" x14ac:dyDescent="0.45">
      <c r="B7" s="2"/>
      <c r="C7" s="24"/>
      <c r="D7" s="24"/>
      <c r="E7" s="24"/>
      <c r="F7" s="24"/>
      <c r="G7" s="24"/>
      <c r="H7" s="24"/>
      <c r="I7" s="24"/>
      <c r="J7" s="18"/>
      <c r="K7" s="18"/>
      <c r="L7" s="18"/>
      <c r="M7" s="19"/>
      <c r="N7" s="18"/>
      <c r="O7" s="18"/>
      <c r="P7" s="18"/>
      <c r="Q7" s="18"/>
      <c r="AJ7" s="1"/>
      <c r="AK7" s="1"/>
      <c r="AL7" s="1"/>
      <c r="AM7" s="1"/>
      <c r="AN7" s="1"/>
      <c r="AO7" s="1"/>
      <c r="AP7" s="1"/>
      <c r="AQ7" s="1"/>
      <c r="AR7" s="1"/>
      <c r="AS7" s="1"/>
      <c r="AT7" s="1"/>
      <c r="AU7" s="1"/>
      <c r="AV7" s="1"/>
      <c r="AW7" s="1"/>
      <c r="AX7" s="1"/>
      <c r="AY7" s="1"/>
      <c r="AZ7" s="1"/>
      <c r="BA7" s="1"/>
      <c r="BB7" s="1"/>
      <c r="BC7" s="1"/>
      <c r="BD7" s="1"/>
      <c r="BE7" s="1"/>
      <c r="BF7" s="1"/>
      <c r="BG7" s="1"/>
      <c r="BH7" s="17"/>
      <c r="BI7" s="17"/>
    </row>
    <row r="8" spans="2:67" s="7" customFormat="1" ht="21" customHeight="1" x14ac:dyDescent="0.45">
      <c r="B8" s="25"/>
      <c r="C8" s="19"/>
      <c r="D8" s="19"/>
      <c r="E8" s="19"/>
      <c r="F8" s="19"/>
      <c r="G8" s="19"/>
      <c r="H8" s="19"/>
      <c r="I8" s="19"/>
      <c r="J8" s="18"/>
      <c r="K8" s="18"/>
      <c r="L8" s="18"/>
      <c r="M8" s="19"/>
      <c r="N8" s="18"/>
      <c r="O8" s="18"/>
      <c r="P8" s="18"/>
      <c r="Q8" s="18"/>
      <c r="AJ8" s="26"/>
      <c r="AK8" s="26"/>
      <c r="AL8" s="26"/>
      <c r="AM8" s="1"/>
      <c r="AN8" s="17"/>
      <c r="AO8" s="27"/>
      <c r="AP8" s="27"/>
      <c r="AQ8" s="2"/>
      <c r="AR8" s="20"/>
      <c r="AS8" s="20"/>
      <c r="AT8" s="20"/>
      <c r="AU8" s="28"/>
      <c r="AV8" s="28"/>
      <c r="AW8" s="1"/>
      <c r="AX8" s="20"/>
      <c r="AY8" s="20"/>
      <c r="AZ8" s="19"/>
      <c r="BA8" s="1"/>
      <c r="BB8" s="1" t="s">
        <v>19</v>
      </c>
      <c r="BC8" s="1"/>
      <c r="BD8" s="1"/>
      <c r="BE8" s="29">
        <f>DAY(EOMONTH(DATE(AF2,AJ2,1),0))</f>
        <v>30</v>
      </c>
      <c r="BF8" s="30"/>
      <c r="BG8" s="1" t="s">
        <v>20</v>
      </c>
      <c r="BH8" s="1"/>
      <c r="BI8" s="1"/>
      <c r="BM8" s="4"/>
      <c r="BN8" s="4"/>
      <c r="BO8" s="4"/>
    </row>
    <row r="9" spans="2:67" s="7" customFormat="1" ht="5.25" customHeight="1" x14ac:dyDescent="0.45">
      <c r="B9" s="25"/>
      <c r="C9" s="19"/>
      <c r="D9" s="19"/>
      <c r="E9" s="19"/>
      <c r="F9" s="19"/>
      <c r="G9" s="19"/>
      <c r="H9" s="19"/>
      <c r="I9" s="19"/>
      <c r="J9" s="18"/>
      <c r="K9" s="18"/>
      <c r="L9" s="18"/>
      <c r="M9" s="19"/>
      <c r="N9" s="18"/>
      <c r="O9" s="18"/>
      <c r="P9" s="18"/>
      <c r="Q9" s="18"/>
      <c r="AJ9" s="26"/>
      <c r="AK9" s="26"/>
      <c r="AL9" s="26"/>
      <c r="AM9" s="1"/>
      <c r="AN9" s="17"/>
      <c r="AO9" s="27"/>
      <c r="AP9" s="27"/>
      <c r="AQ9" s="2"/>
      <c r="AR9" s="20"/>
      <c r="AS9" s="20"/>
      <c r="AT9" s="20"/>
      <c r="AU9" s="28"/>
      <c r="AV9" s="28"/>
      <c r="AW9" s="1"/>
      <c r="AX9" s="20"/>
      <c r="AY9" s="20"/>
      <c r="AZ9" s="19"/>
      <c r="BA9" s="1"/>
      <c r="BB9" s="1"/>
      <c r="BC9" s="1"/>
      <c r="BD9" s="1"/>
      <c r="BE9" s="19"/>
      <c r="BF9" s="19"/>
      <c r="BG9" s="1"/>
      <c r="BH9" s="1"/>
      <c r="BI9" s="1"/>
      <c r="BM9" s="4"/>
      <c r="BN9" s="4"/>
      <c r="BO9" s="4"/>
    </row>
    <row r="10" spans="2:67" s="7" customFormat="1" ht="21" customHeight="1" x14ac:dyDescent="0.45">
      <c r="B10" s="25"/>
      <c r="C10" s="19"/>
      <c r="D10" s="19"/>
      <c r="E10" s="19"/>
      <c r="F10" s="19"/>
      <c r="G10" s="19"/>
      <c r="H10" s="19"/>
      <c r="I10" s="19"/>
      <c r="J10" s="18"/>
      <c r="K10" s="18"/>
      <c r="L10" s="18"/>
      <c r="M10" s="19"/>
      <c r="N10" s="18"/>
      <c r="O10" s="18"/>
      <c r="P10" s="18"/>
      <c r="Q10" s="18"/>
      <c r="AJ10" s="26"/>
      <c r="AK10" s="26"/>
      <c r="AL10" s="26"/>
      <c r="AM10" s="1"/>
      <c r="AN10" s="17"/>
      <c r="AO10" s="27"/>
      <c r="AP10" s="27"/>
      <c r="AQ10" s="2"/>
      <c r="AR10" s="20"/>
      <c r="AS10" s="1" t="s">
        <v>21</v>
      </c>
      <c r="AT10" s="1"/>
      <c r="AU10" s="1"/>
      <c r="AV10" s="1"/>
      <c r="AW10" s="1"/>
      <c r="AX10" s="24"/>
      <c r="AY10" s="24"/>
      <c r="AZ10" s="24"/>
      <c r="BA10" s="1"/>
      <c r="BB10" s="1"/>
      <c r="BC10" s="17" t="s">
        <v>22</v>
      </c>
      <c r="BD10" s="1"/>
      <c r="BE10" s="22"/>
      <c r="BF10" s="23"/>
      <c r="BG10" s="21" t="s">
        <v>23</v>
      </c>
      <c r="BH10" s="1"/>
      <c r="BI10" s="1"/>
      <c r="BM10" s="4"/>
      <c r="BN10" s="4"/>
      <c r="BO10" s="4"/>
    </row>
    <row r="11" spans="2:67" ht="5.25" customHeight="1" thickBot="1" x14ac:dyDescent="0.5">
      <c r="C11" s="32"/>
      <c r="D11" s="32"/>
      <c r="E11" s="32"/>
      <c r="F11" s="32"/>
      <c r="G11" s="32"/>
      <c r="H11" s="32"/>
      <c r="I11" s="32"/>
      <c r="J11" s="32"/>
      <c r="AC11" s="32"/>
      <c r="AT11" s="32"/>
      <c r="BK11" s="33"/>
      <c r="BL11" s="33"/>
      <c r="BM11" s="33"/>
    </row>
    <row r="12" spans="2:67" ht="21.6" customHeight="1" x14ac:dyDescent="0.45">
      <c r="B12" s="34" t="s">
        <v>24</v>
      </c>
      <c r="C12" s="35" t="s">
        <v>25</v>
      </c>
      <c r="D12" s="36"/>
      <c r="E12" s="37"/>
      <c r="F12" s="38"/>
      <c r="G12" s="37"/>
      <c r="H12" s="38"/>
      <c r="I12" s="39" t="s">
        <v>26</v>
      </c>
      <c r="J12" s="40"/>
      <c r="K12" s="41" t="s">
        <v>27</v>
      </c>
      <c r="L12" s="42"/>
      <c r="M12" s="42"/>
      <c r="N12" s="36"/>
      <c r="O12" s="41" t="s">
        <v>28</v>
      </c>
      <c r="P12" s="42"/>
      <c r="Q12" s="42"/>
      <c r="R12" s="42"/>
      <c r="S12" s="36"/>
      <c r="T12" s="43"/>
      <c r="U12" s="43"/>
      <c r="V12" s="44"/>
      <c r="W12" s="45" t="s">
        <v>29</v>
      </c>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7" t="str">
        <f>IF(BE3="４週","(10)1～4週目の勤務時間数合計","(10)1か月の勤務時間数　合計")</f>
        <v>(10)1～4週目の勤務時間数合計</v>
      </c>
      <c r="BC12" s="48"/>
      <c r="BD12" s="49" t="s">
        <v>30</v>
      </c>
      <c r="BE12" s="48"/>
      <c r="BF12" s="35" t="s">
        <v>31</v>
      </c>
      <c r="BG12" s="42"/>
      <c r="BH12" s="42"/>
      <c r="BI12" s="42"/>
      <c r="BJ12" s="50"/>
    </row>
    <row r="13" spans="2:67" ht="20.25" customHeight="1" x14ac:dyDescent="0.45">
      <c r="B13" s="51"/>
      <c r="C13" s="52"/>
      <c r="D13" s="53"/>
      <c r="E13" s="54"/>
      <c r="F13" s="55"/>
      <c r="G13" s="54"/>
      <c r="H13" s="55"/>
      <c r="I13" s="56"/>
      <c r="J13" s="57"/>
      <c r="K13" s="58"/>
      <c r="L13" s="59"/>
      <c r="M13" s="59"/>
      <c r="N13" s="53"/>
      <c r="O13" s="58"/>
      <c r="P13" s="59"/>
      <c r="Q13" s="59"/>
      <c r="R13" s="59"/>
      <c r="S13" s="53"/>
      <c r="T13" s="60"/>
      <c r="U13" s="60"/>
      <c r="V13" s="61"/>
      <c r="W13" s="62" t="s">
        <v>32</v>
      </c>
      <c r="X13" s="62"/>
      <c r="Y13" s="62"/>
      <c r="Z13" s="62"/>
      <c r="AA13" s="62"/>
      <c r="AB13" s="62"/>
      <c r="AC13" s="63"/>
      <c r="AD13" s="64" t="s">
        <v>33</v>
      </c>
      <c r="AE13" s="62"/>
      <c r="AF13" s="62"/>
      <c r="AG13" s="62"/>
      <c r="AH13" s="62"/>
      <c r="AI13" s="62"/>
      <c r="AJ13" s="63"/>
      <c r="AK13" s="64" t="s">
        <v>34</v>
      </c>
      <c r="AL13" s="62"/>
      <c r="AM13" s="62"/>
      <c r="AN13" s="62"/>
      <c r="AO13" s="62"/>
      <c r="AP13" s="62"/>
      <c r="AQ13" s="63"/>
      <c r="AR13" s="64" t="s">
        <v>35</v>
      </c>
      <c r="AS13" s="62"/>
      <c r="AT13" s="62"/>
      <c r="AU13" s="62"/>
      <c r="AV13" s="62"/>
      <c r="AW13" s="62"/>
      <c r="AX13" s="63"/>
      <c r="AY13" s="64" t="s">
        <v>36</v>
      </c>
      <c r="AZ13" s="62"/>
      <c r="BA13" s="62"/>
      <c r="BB13" s="65"/>
      <c r="BC13" s="66"/>
      <c r="BD13" s="67"/>
      <c r="BE13" s="66"/>
      <c r="BF13" s="52"/>
      <c r="BG13" s="59"/>
      <c r="BH13" s="59"/>
      <c r="BI13" s="59"/>
      <c r="BJ13" s="68"/>
    </row>
    <row r="14" spans="2:67" ht="20.25" customHeight="1" x14ac:dyDescent="0.45">
      <c r="B14" s="51"/>
      <c r="C14" s="52"/>
      <c r="D14" s="53"/>
      <c r="E14" s="54"/>
      <c r="F14" s="55"/>
      <c r="G14" s="54"/>
      <c r="H14" s="55"/>
      <c r="I14" s="56"/>
      <c r="J14" s="57"/>
      <c r="K14" s="58"/>
      <c r="L14" s="59"/>
      <c r="M14" s="59"/>
      <c r="N14" s="53"/>
      <c r="O14" s="58"/>
      <c r="P14" s="59"/>
      <c r="Q14" s="59"/>
      <c r="R14" s="59"/>
      <c r="S14" s="53"/>
      <c r="T14" s="60"/>
      <c r="U14" s="60"/>
      <c r="V14" s="61"/>
      <c r="W14" s="69">
        <v>1</v>
      </c>
      <c r="X14" s="70">
        <v>2</v>
      </c>
      <c r="Y14" s="70">
        <v>3</v>
      </c>
      <c r="Z14" s="70">
        <v>4</v>
      </c>
      <c r="AA14" s="70">
        <v>5</v>
      </c>
      <c r="AB14" s="70">
        <v>6</v>
      </c>
      <c r="AC14" s="71">
        <v>7</v>
      </c>
      <c r="AD14" s="72">
        <v>8</v>
      </c>
      <c r="AE14" s="70">
        <v>9</v>
      </c>
      <c r="AF14" s="70">
        <v>10</v>
      </c>
      <c r="AG14" s="70">
        <v>11</v>
      </c>
      <c r="AH14" s="70">
        <v>12</v>
      </c>
      <c r="AI14" s="70">
        <v>13</v>
      </c>
      <c r="AJ14" s="71">
        <v>14</v>
      </c>
      <c r="AK14" s="69">
        <v>15</v>
      </c>
      <c r="AL14" s="70">
        <v>16</v>
      </c>
      <c r="AM14" s="70">
        <v>17</v>
      </c>
      <c r="AN14" s="70">
        <v>18</v>
      </c>
      <c r="AO14" s="70">
        <v>19</v>
      </c>
      <c r="AP14" s="70">
        <v>20</v>
      </c>
      <c r="AQ14" s="71">
        <v>21</v>
      </c>
      <c r="AR14" s="72">
        <v>22</v>
      </c>
      <c r="AS14" s="70">
        <v>23</v>
      </c>
      <c r="AT14" s="70">
        <v>24</v>
      </c>
      <c r="AU14" s="70">
        <v>25</v>
      </c>
      <c r="AV14" s="70">
        <v>26</v>
      </c>
      <c r="AW14" s="70">
        <v>27</v>
      </c>
      <c r="AX14" s="71">
        <v>28</v>
      </c>
      <c r="AY14" s="72" t="str">
        <f>IF($BE$3="実績",IF(DAY(DATE($AF$2,$AJ$2,29))=29,29,""),"")</f>
        <v/>
      </c>
      <c r="AZ14" s="70" t="str">
        <f>IF($BE$3="実績",IF(DAY(DATE($AF$2,$AJ$2,30))=30,30,""),"")</f>
        <v/>
      </c>
      <c r="BA14" s="71" t="str">
        <f>IF($BE$3="実績",IF(DAY(DATE($AF$2,$AJ$2,31))=31,31,""),"")</f>
        <v/>
      </c>
      <c r="BB14" s="65"/>
      <c r="BC14" s="66"/>
      <c r="BD14" s="67"/>
      <c r="BE14" s="66"/>
      <c r="BF14" s="52"/>
      <c r="BG14" s="59"/>
      <c r="BH14" s="59"/>
      <c r="BI14" s="59"/>
      <c r="BJ14" s="68"/>
    </row>
    <row r="15" spans="2:67" ht="20.25" hidden="1" customHeight="1" x14ac:dyDescent="0.45">
      <c r="B15" s="51"/>
      <c r="C15" s="52"/>
      <c r="D15" s="53"/>
      <c r="E15" s="54"/>
      <c r="F15" s="55"/>
      <c r="G15" s="54"/>
      <c r="H15" s="55"/>
      <c r="I15" s="56"/>
      <c r="J15" s="57"/>
      <c r="K15" s="58"/>
      <c r="L15" s="59"/>
      <c r="M15" s="59"/>
      <c r="N15" s="53"/>
      <c r="O15" s="58"/>
      <c r="P15" s="59"/>
      <c r="Q15" s="59"/>
      <c r="R15" s="59"/>
      <c r="S15" s="53"/>
      <c r="T15" s="60"/>
      <c r="U15" s="60"/>
      <c r="V15" s="61"/>
      <c r="W15" s="69">
        <f>WEEKDAY(DATE($AF$2,$AJ$2,1))</f>
        <v>2</v>
      </c>
      <c r="X15" s="70">
        <f>WEEKDAY(DATE($AF$2,$AJ$2,2))</f>
        <v>3</v>
      </c>
      <c r="Y15" s="70">
        <f>WEEKDAY(DATE($AF$2,$AJ$2,3))</f>
        <v>4</v>
      </c>
      <c r="Z15" s="70">
        <f>WEEKDAY(DATE($AF$2,$AJ$2,4))</f>
        <v>5</v>
      </c>
      <c r="AA15" s="70">
        <f>WEEKDAY(DATE($AF$2,$AJ$2,5))</f>
        <v>6</v>
      </c>
      <c r="AB15" s="70">
        <f>WEEKDAY(DATE($AF$2,$AJ$2,6))</f>
        <v>7</v>
      </c>
      <c r="AC15" s="71">
        <f>WEEKDAY(DATE($AF$2,$AJ$2,7))</f>
        <v>1</v>
      </c>
      <c r="AD15" s="72">
        <f>WEEKDAY(DATE($AF$2,$AJ$2,8))</f>
        <v>2</v>
      </c>
      <c r="AE15" s="70">
        <f>WEEKDAY(DATE($AF$2,$AJ$2,9))</f>
        <v>3</v>
      </c>
      <c r="AF15" s="70">
        <f>WEEKDAY(DATE($AF$2,$AJ$2,10))</f>
        <v>4</v>
      </c>
      <c r="AG15" s="70">
        <f>WEEKDAY(DATE($AF$2,$AJ$2,11))</f>
        <v>5</v>
      </c>
      <c r="AH15" s="70">
        <f>WEEKDAY(DATE($AF$2,$AJ$2,12))</f>
        <v>6</v>
      </c>
      <c r="AI15" s="70">
        <f>WEEKDAY(DATE($AF$2,$AJ$2,13))</f>
        <v>7</v>
      </c>
      <c r="AJ15" s="71">
        <f>WEEKDAY(DATE($AF$2,$AJ$2,14))</f>
        <v>1</v>
      </c>
      <c r="AK15" s="72">
        <f>WEEKDAY(DATE($AF$2,$AJ$2,15))</f>
        <v>2</v>
      </c>
      <c r="AL15" s="70">
        <f>WEEKDAY(DATE($AF$2,$AJ$2,16))</f>
        <v>3</v>
      </c>
      <c r="AM15" s="70">
        <f>WEEKDAY(DATE($AF$2,$AJ$2,17))</f>
        <v>4</v>
      </c>
      <c r="AN15" s="70">
        <f>WEEKDAY(DATE($AF$2,$AJ$2,18))</f>
        <v>5</v>
      </c>
      <c r="AO15" s="70">
        <f>WEEKDAY(DATE($AF$2,$AJ$2,19))</f>
        <v>6</v>
      </c>
      <c r="AP15" s="70">
        <f>WEEKDAY(DATE($AF$2,$AJ$2,20))</f>
        <v>7</v>
      </c>
      <c r="AQ15" s="71">
        <f>WEEKDAY(DATE($AF$2,$AJ$2,21))</f>
        <v>1</v>
      </c>
      <c r="AR15" s="72">
        <f>WEEKDAY(DATE($AF$2,$AJ$2,22))</f>
        <v>2</v>
      </c>
      <c r="AS15" s="70">
        <f>WEEKDAY(DATE($AF$2,$AJ$2,23))</f>
        <v>3</v>
      </c>
      <c r="AT15" s="70">
        <f>WEEKDAY(DATE($AF$2,$AJ$2,24))</f>
        <v>4</v>
      </c>
      <c r="AU15" s="70">
        <f>WEEKDAY(DATE($AF$2,$AJ$2,25))</f>
        <v>5</v>
      </c>
      <c r="AV15" s="70">
        <f>WEEKDAY(DATE($AF$2,$AJ$2,26))</f>
        <v>6</v>
      </c>
      <c r="AW15" s="70">
        <f>WEEKDAY(DATE($AF$2,$AJ$2,27))</f>
        <v>7</v>
      </c>
      <c r="AX15" s="71">
        <f>WEEKDAY(DATE($AF$2,$AJ$2,28))</f>
        <v>1</v>
      </c>
      <c r="AY15" s="72">
        <f>IF(AY14=29,WEEKDAY(DATE($AF$2,$AJ$2,29)),0)</f>
        <v>0</v>
      </c>
      <c r="AZ15" s="70">
        <f>IF(AZ14=30,WEEKDAY(DATE($AF$2,$AJ$2,30)),0)</f>
        <v>0</v>
      </c>
      <c r="BA15" s="71">
        <f>IF(BA14=31,WEEKDAY(DATE($AF$2,$AJ$2,31)),0)</f>
        <v>0</v>
      </c>
      <c r="BB15" s="65"/>
      <c r="BC15" s="66"/>
      <c r="BD15" s="67"/>
      <c r="BE15" s="66"/>
      <c r="BF15" s="52"/>
      <c r="BG15" s="59"/>
      <c r="BH15" s="59"/>
      <c r="BI15" s="59"/>
      <c r="BJ15" s="68"/>
    </row>
    <row r="16" spans="2:67" ht="20.25" customHeight="1" thickBot="1" x14ac:dyDescent="0.5">
      <c r="B16" s="73"/>
      <c r="C16" s="74"/>
      <c r="D16" s="75"/>
      <c r="E16" s="76"/>
      <c r="F16" s="77"/>
      <c r="G16" s="76"/>
      <c r="H16" s="77"/>
      <c r="I16" s="78"/>
      <c r="J16" s="79"/>
      <c r="K16" s="80"/>
      <c r="L16" s="81"/>
      <c r="M16" s="81"/>
      <c r="N16" s="75"/>
      <c r="O16" s="80"/>
      <c r="P16" s="81"/>
      <c r="Q16" s="81"/>
      <c r="R16" s="81"/>
      <c r="S16" s="75"/>
      <c r="T16" s="82"/>
      <c r="U16" s="82"/>
      <c r="V16" s="83"/>
      <c r="W16" s="84" t="str">
        <f>IF(W15=1,"日",IF(W15=2,"月",IF(W15=3,"火",IF(W15=4,"水",IF(W15=5,"木",IF(W15=6,"金","土"))))))</f>
        <v>月</v>
      </c>
      <c r="X16" s="85" t="str">
        <f t="shared" ref="X16:AX16" si="0">IF(X15=1,"日",IF(X15=2,"月",IF(X15=3,"火",IF(X15=4,"水",IF(X15=5,"木",IF(X15=6,"金","土"))))))</f>
        <v>火</v>
      </c>
      <c r="Y16" s="85" t="str">
        <f t="shared" si="0"/>
        <v>水</v>
      </c>
      <c r="Z16" s="85" t="str">
        <f t="shared" si="0"/>
        <v>木</v>
      </c>
      <c r="AA16" s="85" t="str">
        <f t="shared" si="0"/>
        <v>金</v>
      </c>
      <c r="AB16" s="85" t="str">
        <f t="shared" si="0"/>
        <v>土</v>
      </c>
      <c r="AC16" s="86" t="str">
        <f t="shared" si="0"/>
        <v>日</v>
      </c>
      <c r="AD16" s="87" t="str">
        <f>IF(AD15=1,"日",IF(AD15=2,"月",IF(AD15=3,"火",IF(AD15=4,"水",IF(AD15=5,"木",IF(AD15=6,"金","土"))))))</f>
        <v>月</v>
      </c>
      <c r="AE16" s="85" t="str">
        <f t="shared" si="0"/>
        <v>火</v>
      </c>
      <c r="AF16" s="85" t="str">
        <f t="shared" si="0"/>
        <v>水</v>
      </c>
      <c r="AG16" s="85" t="str">
        <f t="shared" si="0"/>
        <v>木</v>
      </c>
      <c r="AH16" s="85" t="str">
        <f t="shared" si="0"/>
        <v>金</v>
      </c>
      <c r="AI16" s="85" t="str">
        <f t="shared" si="0"/>
        <v>土</v>
      </c>
      <c r="AJ16" s="86" t="str">
        <f t="shared" si="0"/>
        <v>日</v>
      </c>
      <c r="AK16" s="87" t="str">
        <f>IF(AK15=1,"日",IF(AK15=2,"月",IF(AK15=3,"火",IF(AK15=4,"水",IF(AK15=5,"木",IF(AK15=6,"金","土"))))))</f>
        <v>月</v>
      </c>
      <c r="AL16" s="85" t="str">
        <f t="shared" si="0"/>
        <v>火</v>
      </c>
      <c r="AM16" s="85" t="str">
        <f t="shared" si="0"/>
        <v>水</v>
      </c>
      <c r="AN16" s="85" t="str">
        <f t="shared" si="0"/>
        <v>木</v>
      </c>
      <c r="AO16" s="85" t="str">
        <f t="shared" si="0"/>
        <v>金</v>
      </c>
      <c r="AP16" s="85" t="str">
        <f t="shared" si="0"/>
        <v>土</v>
      </c>
      <c r="AQ16" s="86" t="str">
        <f t="shared" si="0"/>
        <v>日</v>
      </c>
      <c r="AR16" s="87" t="str">
        <f>IF(AR15=1,"日",IF(AR15=2,"月",IF(AR15=3,"火",IF(AR15=4,"水",IF(AR15=5,"木",IF(AR15=6,"金","土"))))))</f>
        <v>月</v>
      </c>
      <c r="AS16" s="85" t="str">
        <f t="shared" si="0"/>
        <v>火</v>
      </c>
      <c r="AT16" s="85" t="str">
        <f t="shared" si="0"/>
        <v>水</v>
      </c>
      <c r="AU16" s="85" t="str">
        <f t="shared" si="0"/>
        <v>木</v>
      </c>
      <c r="AV16" s="85" t="str">
        <f t="shared" si="0"/>
        <v>金</v>
      </c>
      <c r="AW16" s="85" t="str">
        <f t="shared" si="0"/>
        <v>土</v>
      </c>
      <c r="AX16" s="86" t="str">
        <f t="shared" si="0"/>
        <v>日</v>
      </c>
      <c r="AY16" s="85" t="str">
        <f>IF(AY15=1,"日",IF(AY15=2,"月",IF(AY15=3,"火",IF(AY15=4,"水",IF(AY15=5,"木",IF(AY15=6,"金",IF(AY15=0,"","土")))))))</f>
        <v/>
      </c>
      <c r="AZ16" s="85" t="str">
        <f>IF(AZ15=1,"日",IF(AZ15=2,"月",IF(AZ15=3,"火",IF(AZ15=4,"水",IF(AZ15=5,"木",IF(AZ15=6,"金",IF(AZ15=0,"","土")))))))</f>
        <v/>
      </c>
      <c r="BA16" s="85" t="str">
        <f>IF(BA15=1,"日",IF(BA15=2,"月",IF(BA15=3,"火",IF(BA15=4,"水",IF(BA15=5,"木",IF(BA15=6,"金",IF(BA15=0,"","土")))))))</f>
        <v/>
      </c>
      <c r="BB16" s="88"/>
      <c r="BC16" s="89"/>
      <c r="BD16" s="90"/>
      <c r="BE16" s="89"/>
      <c r="BF16" s="74"/>
      <c r="BG16" s="81"/>
      <c r="BH16" s="81"/>
      <c r="BI16" s="81"/>
      <c r="BJ16" s="91"/>
    </row>
    <row r="17" spans="2:62" ht="20.25" customHeight="1" x14ac:dyDescent="0.45">
      <c r="B17" s="92">
        <f>B15+1</f>
        <v>1</v>
      </c>
      <c r="C17" s="93"/>
      <c r="D17" s="94"/>
      <c r="E17" s="95"/>
      <c r="F17" s="96"/>
      <c r="G17" s="95"/>
      <c r="H17" s="96"/>
      <c r="I17" s="97"/>
      <c r="J17" s="98"/>
      <c r="K17" s="99"/>
      <c r="L17" s="100"/>
      <c r="M17" s="100"/>
      <c r="N17" s="94"/>
      <c r="O17" s="101"/>
      <c r="P17" s="102"/>
      <c r="Q17" s="102"/>
      <c r="R17" s="102"/>
      <c r="S17" s="103"/>
      <c r="T17" s="104" t="s">
        <v>37</v>
      </c>
      <c r="U17" s="105"/>
      <c r="V17" s="106"/>
      <c r="W17" s="107"/>
      <c r="X17" s="108"/>
      <c r="Y17" s="108"/>
      <c r="Z17" s="108"/>
      <c r="AA17" s="108"/>
      <c r="AB17" s="108"/>
      <c r="AC17" s="109"/>
      <c r="AD17" s="107"/>
      <c r="AE17" s="108"/>
      <c r="AF17" s="108"/>
      <c r="AG17" s="108"/>
      <c r="AH17" s="108"/>
      <c r="AI17" s="108"/>
      <c r="AJ17" s="109"/>
      <c r="AK17" s="107"/>
      <c r="AL17" s="108"/>
      <c r="AM17" s="108"/>
      <c r="AN17" s="108"/>
      <c r="AO17" s="108"/>
      <c r="AP17" s="108"/>
      <c r="AQ17" s="109"/>
      <c r="AR17" s="107"/>
      <c r="AS17" s="108"/>
      <c r="AT17" s="108"/>
      <c r="AU17" s="108"/>
      <c r="AV17" s="108"/>
      <c r="AW17" s="108"/>
      <c r="AX17" s="109"/>
      <c r="AY17" s="107"/>
      <c r="AZ17" s="108"/>
      <c r="BA17" s="108"/>
      <c r="BB17" s="110"/>
      <c r="BC17" s="111"/>
      <c r="BD17" s="112"/>
      <c r="BE17" s="113"/>
      <c r="BF17" s="114"/>
      <c r="BG17" s="115"/>
      <c r="BH17" s="115"/>
      <c r="BI17" s="115"/>
      <c r="BJ17" s="116"/>
    </row>
    <row r="18" spans="2:62" ht="20.25" customHeight="1" x14ac:dyDescent="0.45">
      <c r="B18" s="117"/>
      <c r="C18" s="118"/>
      <c r="D18" s="119"/>
      <c r="E18" s="120"/>
      <c r="F18" s="121">
        <f>C17</f>
        <v>0</v>
      </c>
      <c r="G18" s="120"/>
      <c r="H18" s="121">
        <f>I17</f>
        <v>0</v>
      </c>
      <c r="I18" s="122"/>
      <c r="J18" s="123"/>
      <c r="K18" s="124"/>
      <c r="L18" s="125"/>
      <c r="M18" s="125"/>
      <c r="N18" s="119"/>
      <c r="O18" s="126"/>
      <c r="P18" s="127"/>
      <c r="Q18" s="127"/>
      <c r="R18" s="127"/>
      <c r="S18" s="128"/>
      <c r="T18" s="129" t="s">
        <v>38</v>
      </c>
      <c r="U18" s="130"/>
      <c r="V18" s="131"/>
      <c r="W18" s="132" t="str">
        <f>IF(W17="","",VLOOKUP(W17,シフト記号表!$C$6:$L$47,10,FALSE))</f>
        <v/>
      </c>
      <c r="X18" s="133" t="str">
        <f>IF(X17="","",VLOOKUP(X17,シフト記号表!$C$6:$L$47,10,FALSE))</f>
        <v/>
      </c>
      <c r="Y18" s="133" t="str">
        <f>IF(Y17="","",VLOOKUP(Y17,シフト記号表!$C$6:$L$47,10,FALSE))</f>
        <v/>
      </c>
      <c r="Z18" s="133" t="str">
        <f>IF(Z17="","",VLOOKUP(Z17,シフト記号表!$C$6:$L$47,10,FALSE))</f>
        <v/>
      </c>
      <c r="AA18" s="133" t="str">
        <f>IF(AA17="","",VLOOKUP(AA17,シフト記号表!$C$6:$L$47,10,FALSE))</f>
        <v/>
      </c>
      <c r="AB18" s="133" t="str">
        <f>IF(AB17="","",VLOOKUP(AB17,シフト記号表!$C$6:$L$47,10,FALSE))</f>
        <v/>
      </c>
      <c r="AC18" s="134" t="str">
        <f>IF(AC17="","",VLOOKUP(AC17,シフト記号表!$C$6:$L$47,10,FALSE))</f>
        <v/>
      </c>
      <c r="AD18" s="132" t="str">
        <f>IF(AD17="","",VLOOKUP(AD17,シフト記号表!$C$6:$L$47,10,FALSE))</f>
        <v/>
      </c>
      <c r="AE18" s="133" t="str">
        <f>IF(AE17="","",VLOOKUP(AE17,シフト記号表!$C$6:$L$47,10,FALSE))</f>
        <v/>
      </c>
      <c r="AF18" s="133" t="str">
        <f>IF(AF17="","",VLOOKUP(AF17,シフト記号表!$C$6:$L$47,10,FALSE))</f>
        <v/>
      </c>
      <c r="AG18" s="133" t="str">
        <f>IF(AG17="","",VLOOKUP(AG17,シフト記号表!$C$6:$L$47,10,FALSE))</f>
        <v/>
      </c>
      <c r="AH18" s="133" t="str">
        <f>IF(AH17="","",VLOOKUP(AH17,シフト記号表!$C$6:$L$47,10,FALSE))</f>
        <v/>
      </c>
      <c r="AI18" s="133" t="str">
        <f>IF(AI17="","",VLOOKUP(AI17,シフト記号表!$C$6:$L$47,10,FALSE))</f>
        <v/>
      </c>
      <c r="AJ18" s="134" t="str">
        <f>IF(AJ17="","",VLOOKUP(AJ17,シフト記号表!$C$6:$L$47,10,FALSE))</f>
        <v/>
      </c>
      <c r="AK18" s="132" t="str">
        <f>IF(AK17="","",VLOOKUP(AK17,シフト記号表!$C$6:$L$47,10,FALSE))</f>
        <v/>
      </c>
      <c r="AL18" s="133" t="str">
        <f>IF(AL17="","",VLOOKUP(AL17,シフト記号表!$C$6:$L$47,10,FALSE))</f>
        <v/>
      </c>
      <c r="AM18" s="133" t="str">
        <f>IF(AM17="","",VLOOKUP(AM17,シフト記号表!$C$6:$L$47,10,FALSE))</f>
        <v/>
      </c>
      <c r="AN18" s="133" t="str">
        <f>IF(AN17="","",VLOOKUP(AN17,シフト記号表!$C$6:$L$47,10,FALSE))</f>
        <v/>
      </c>
      <c r="AO18" s="133" t="str">
        <f>IF(AO17="","",VLOOKUP(AO17,シフト記号表!$C$6:$L$47,10,FALSE))</f>
        <v/>
      </c>
      <c r="AP18" s="133" t="str">
        <f>IF(AP17="","",VLOOKUP(AP17,シフト記号表!$C$6:$L$47,10,FALSE))</f>
        <v/>
      </c>
      <c r="AQ18" s="134" t="str">
        <f>IF(AQ17="","",VLOOKUP(AQ17,シフト記号表!$C$6:$L$47,10,FALSE))</f>
        <v/>
      </c>
      <c r="AR18" s="132" t="str">
        <f>IF(AR17="","",VLOOKUP(AR17,シフト記号表!$C$6:$L$47,10,FALSE))</f>
        <v/>
      </c>
      <c r="AS18" s="133" t="str">
        <f>IF(AS17="","",VLOOKUP(AS17,シフト記号表!$C$6:$L$47,10,FALSE))</f>
        <v/>
      </c>
      <c r="AT18" s="133" t="str">
        <f>IF(AT17="","",VLOOKUP(AT17,シフト記号表!$C$6:$L$47,10,FALSE))</f>
        <v/>
      </c>
      <c r="AU18" s="133" t="str">
        <f>IF(AU17="","",VLOOKUP(AU17,シフト記号表!$C$6:$L$47,10,FALSE))</f>
        <v/>
      </c>
      <c r="AV18" s="133" t="str">
        <f>IF(AV17="","",VLOOKUP(AV17,シフト記号表!$C$6:$L$47,10,FALSE))</f>
        <v/>
      </c>
      <c r="AW18" s="133" t="str">
        <f>IF(AW17="","",VLOOKUP(AW17,シフト記号表!$C$6:$L$47,10,FALSE))</f>
        <v/>
      </c>
      <c r="AX18" s="134" t="str">
        <f>IF(AX17="","",VLOOKUP(AX17,シフト記号表!$C$6:$L$47,10,FALSE))</f>
        <v/>
      </c>
      <c r="AY18" s="132" t="str">
        <f>IF(AY17="","",VLOOKUP(AY17,シフト記号表!$C$6:$L$47,10,FALSE))</f>
        <v/>
      </c>
      <c r="AZ18" s="133" t="str">
        <f>IF(AZ17="","",VLOOKUP(AZ17,シフト記号表!$C$6:$L$47,10,FALSE))</f>
        <v/>
      </c>
      <c r="BA18" s="133" t="str">
        <f>IF(BA17="","",VLOOKUP(BA17,シフト記号表!$C$6:$L$47,10,FALSE))</f>
        <v/>
      </c>
      <c r="BB18" s="135">
        <f>IF($BE$3="４週",SUM(W18:AX18),IF($BE$3="暦月",SUM(W18:BA18),""))</f>
        <v>0</v>
      </c>
      <c r="BC18" s="136"/>
      <c r="BD18" s="137">
        <f>IF($BE$3="４週",BB18/4,IF($BE$3="暦月",(BB18/($BE$8/7)),""))</f>
        <v>0</v>
      </c>
      <c r="BE18" s="136"/>
      <c r="BF18" s="138"/>
      <c r="BG18" s="139"/>
      <c r="BH18" s="139"/>
      <c r="BI18" s="139"/>
      <c r="BJ18" s="140"/>
    </row>
    <row r="19" spans="2:62" ht="20.25" customHeight="1" x14ac:dyDescent="0.45">
      <c r="B19" s="92">
        <f>B17+1</f>
        <v>2</v>
      </c>
      <c r="C19" s="141"/>
      <c r="D19" s="142"/>
      <c r="E19" s="143"/>
      <c r="F19" s="144"/>
      <c r="G19" s="143"/>
      <c r="H19" s="144"/>
      <c r="I19" s="145"/>
      <c r="J19" s="146"/>
      <c r="K19" s="147"/>
      <c r="L19" s="148"/>
      <c r="M19" s="148"/>
      <c r="N19" s="142"/>
      <c r="O19" s="126"/>
      <c r="P19" s="127"/>
      <c r="Q19" s="127"/>
      <c r="R19" s="127"/>
      <c r="S19" s="128"/>
      <c r="T19" s="149" t="s">
        <v>37</v>
      </c>
      <c r="U19" s="150"/>
      <c r="V19" s="151"/>
      <c r="W19" s="152"/>
      <c r="X19" s="153"/>
      <c r="Y19" s="153"/>
      <c r="Z19" s="153"/>
      <c r="AA19" s="153"/>
      <c r="AB19" s="153"/>
      <c r="AC19" s="154"/>
      <c r="AD19" s="152"/>
      <c r="AE19" s="153"/>
      <c r="AF19" s="153"/>
      <c r="AG19" s="153"/>
      <c r="AH19" s="153"/>
      <c r="AI19" s="153"/>
      <c r="AJ19" s="154"/>
      <c r="AK19" s="152"/>
      <c r="AL19" s="153"/>
      <c r="AM19" s="153"/>
      <c r="AN19" s="153"/>
      <c r="AO19" s="153"/>
      <c r="AP19" s="153"/>
      <c r="AQ19" s="154"/>
      <c r="AR19" s="152"/>
      <c r="AS19" s="153"/>
      <c r="AT19" s="153"/>
      <c r="AU19" s="153"/>
      <c r="AV19" s="153"/>
      <c r="AW19" s="153"/>
      <c r="AX19" s="154"/>
      <c r="AY19" s="152"/>
      <c r="AZ19" s="153"/>
      <c r="BA19" s="155"/>
      <c r="BB19" s="156"/>
      <c r="BC19" s="157"/>
      <c r="BD19" s="158"/>
      <c r="BE19" s="159"/>
      <c r="BF19" s="160"/>
      <c r="BG19" s="161"/>
      <c r="BH19" s="161"/>
      <c r="BI19" s="161"/>
      <c r="BJ19" s="162"/>
    </row>
    <row r="20" spans="2:62" ht="20.25" customHeight="1" x14ac:dyDescent="0.45">
      <c r="B20" s="117"/>
      <c r="C20" s="118"/>
      <c r="D20" s="119"/>
      <c r="E20" s="120"/>
      <c r="F20" s="121">
        <f>C19</f>
        <v>0</v>
      </c>
      <c r="G20" s="120"/>
      <c r="H20" s="121">
        <f>I19</f>
        <v>0</v>
      </c>
      <c r="I20" s="122"/>
      <c r="J20" s="123"/>
      <c r="K20" s="124"/>
      <c r="L20" s="125"/>
      <c r="M20" s="125"/>
      <c r="N20" s="119"/>
      <c r="O20" s="126"/>
      <c r="P20" s="127"/>
      <c r="Q20" s="127"/>
      <c r="R20" s="127"/>
      <c r="S20" s="128"/>
      <c r="T20" s="129" t="s">
        <v>38</v>
      </c>
      <c r="U20" s="130"/>
      <c r="V20" s="131"/>
      <c r="W20" s="132" t="str">
        <f>IF(W19="","",VLOOKUP(W19,シフト記号表!$C$6:$L$47,10,FALSE))</f>
        <v/>
      </c>
      <c r="X20" s="133" t="str">
        <f>IF(X19="","",VLOOKUP(X19,シフト記号表!$C$6:$L$47,10,FALSE))</f>
        <v/>
      </c>
      <c r="Y20" s="133" t="str">
        <f>IF(Y19="","",VLOOKUP(Y19,シフト記号表!$C$6:$L$47,10,FALSE))</f>
        <v/>
      </c>
      <c r="Z20" s="133" t="str">
        <f>IF(Z19="","",VLOOKUP(Z19,シフト記号表!$C$6:$L$47,10,FALSE))</f>
        <v/>
      </c>
      <c r="AA20" s="133" t="str">
        <f>IF(AA19="","",VLOOKUP(AA19,シフト記号表!$C$6:$L$47,10,FALSE))</f>
        <v/>
      </c>
      <c r="AB20" s="133" t="str">
        <f>IF(AB19="","",VLOOKUP(AB19,シフト記号表!$C$6:$L$47,10,FALSE))</f>
        <v/>
      </c>
      <c r="AC20" s="134" t="str">
        <f>IF(AC19="","",VLOOKUP(AC19,シフト記号表!$C$6:$L$47,10,FALSE))</f>
        <v/>
      </c>
      <c r="AD20" s="132" t="str">
        <f>IF(AD19="","",VLOOKUP(AD19,シフト記号表!$C$6:$L$47,10,FALSE))</f>
        <v/>
      </c>
      <c r="AE20" s="133" t="str">
        <f>IF(AE19="","",VLOOKUP(AE19,シフト記号表!$C$6:$L$47,10,FALSE))</f>
        <v/>
      </c>
      <c r="AF20" s="133" t="str">
        <f>IF(AF19="","",VLOOKUP(AF19,シフト記号表!$C$6:$L$47,10,FALSE))</f>
        <v/>
      </c>
      <c r="AG20" s="133" t="str">
        <f>IF(AG19="","",VLOOKUP(AG19,シフト記号表!$C$6:$L$47,10,FALSE))</f>
        <v/>
      </c>
      <c r="AH20" s="133" t="str">
        <f>IF(AH19="","",VLOOKUP(AH19,シフト記号表!$C$6:$L$47,10,FALSE))</f>
        <v/>
      </c>
      <c r="AI20" s="133" t="str">
        <f>IF(AI19="","",VLOOKUP(AI19,シフト記号表!$C$6:$L$47,10,FALSE))</f>
        <v/>
      </c>
      <c r="AJ20" s="134" t="str">
        <f>IF(AJ19="","",VLOOKUP(AJ19,シフト記号表!$C$6:$L$47,10,FALSE))</f>
        <v/>
      </c>
      <c r="AK20" s="132" t="str">
        <f>IF(AK19="","",VLOOKUP(AK19,シフト記号表!$C$6:$L$47,10,FALSE))</f>
        <v/>
      </c>
      <c r="AL20" s="133" t="str">
        <f>IF(AL19="","",VLOOKUP(AL19,シフト記号表!$C$6:$L$47,10,FALSE))</f>
        <v/>
      </c>
      <c r="AM20" s="133" t="str">
        <f>IF(AM19="","",VLOOKUP(AM19,シフト記号表!$C$6:$L$47,10,FALSE))</f>
        <v/>
      </c>
      <c r="AN20" s="133" t="str">
        <f>IF(AN19="","",VLOOKUP(AN19,シフト記号表!$C$6:$L$47,10,FALSE))</f>
        <v/>
      </c>
      <c r="AO20" s="133" t="str">
        <f>IF(AO19="","",VLOOKUP(AO19,シフト記号表!$C$6:$L$47,10,FALSE))</f>
        <v/>
      </c>
      <c r="AP20" s="133" t="str">
        <f>IF(AP19="","",VLOOKUP(AP19,シフト記号表!$C$6:$L$47,10,FALSE))</f>
        <v/>
      </c>
      <c r="AQ20" s="134" t="str">
        <f>IF(AQ19="","",VLOOKUP(AQ19,シフト記号表!$C$6:$L$47,10,FALSE))</f>
        <v/>
      </c>
      <c r="AR20" s="132" t="str">
        <f>IF(AR19="","",VLOOKUP(AR19,シフト記号表!$C$6:$L$47,10,FALSE))</f>
        <v/>
      </c>
      <c r="AS20" s="133" t="str">
        <f>IF(AS19="","",VLOOKUP(AS19,シフト記号表!$C$6:$L$47,10,FALSE))</f>
        <v/>
      </c>
      <c r="AT20" s="133" t="str">
        <f>IF(AT19="","",VLOOKUP(AT19,シフト記号表!$C$6:$L$47,10,FALSE))</f>
        <v/>
      </c>
      <c r="AU20" s="133" t="str">
        <f>IF(AU19="","",VLOOKUP(AU19,シフト記号表!$C$6:$L$47,10,FALSE))</f>
        <v/>
      </c>
      <c r="AV20" s="133" t="str">
        <f>IF(AV19="","",VLOOKUP(AV19,シフト記号表!$C$6:$L$47,10,FALSE))</f>
        <v/>
      </c>
      <c r="AW20" s="133" t="str">
        <f>IF(AW19="","",VLOOKUP(AW19,シフト記号表!$C$6:$L$47,10,FALSE))</f>
        <v/>
      </c>
      <c r="AX20" s="134" t="str">
        <f>IF(AX19="","",VLOOKUP(AX19,シフト記号表!$C$6:$L$47,10,FALSE))</f>
        <v/>
      </c>
      <c r="AY20" s="132" t="str">
        <f>IF(AY19="","",VLOOKUP(AY19,シフト記号表!$C$6:$L$47,10,FALSE))</f>
        <v/>
      </c>
      <c r="AZ20" s="133" t="str">
        <f>IF(AZ19="","",VLOOKUP(AZ19,シフト記号表!$C$6:$L$47,10,FALSE))</f>
        <v/>
      </c>
      <c r="BA20" s="133" t="str">
        <f>IF(BA19="","",VLOOKUP(BA19,シフト記号表!$C$6:$L$47,10,FALSE))</f>
        <v/>
      </c>
      <c r="BB20" s="135">
        <f>IF($BE$3="４週",SUM(W20:AX20),IF($BE$3="暦月",SUM(W20:BA20),""))</f>
        <v>0</v>
      </c>
      <c r="BC20" s="136"/>
      <c r="BD20" s="137">
        <f>IF($BE$3="４週",BB20/4,IF($BE$3="暦月",(BB20/($BE$8/7)),""))</f>
        <v>0</v>
      </c>
      <c r="BE20" s="136"/>
      <c r="BF20" s="138"/>
      <c r="BG20" s="139"/>
      <c r="BH20" s="139"/>
      <c r="BI20" s="139"/>
      <c r="BJ20" s="140"/>
    </row>
    <row r="21" spans="2:62" ht="20.25" customHeight="1" x14ac:dyDescent="0.45">
      <c r="B21" s="92">
        <f>B19+1</f>
        <v>3</v>
      </c>
      <c r="C21" s="141"/>
      <c r="D21" s="142"/>
      <c r="E21" s="120"/>
      <c r="F21" s="121"/>
      <c r="G21" s="120"/>
      <c r="H21" s="121"/>
      <c r="I21" s="145"/>
      <c r="J21" s="146"/>
      <c r="K21" s="147"/>
      <c r="L21" s="148"/>
      <c r="M21" s="148"/>
      <c r="N21" s="142"/>
      <c r="O21" s="126"/>
      <c r="P21" s="127"/>
      <c r="Q21" s="127"/>
      <c r="R21" s="127"/>
      <c r="S21" s="128"/>
      <c r="T21" s="149" t="s">
        <v>37</v>
      </c>
      <c r="U21" s="150"/>
      <c r="V21" s="151"/>
      <c r="W21" s="152"/>
      <c r="X21" s="153"/>
      <c r="Y21" s="153"/>
      <c r="Z21" s="153"/>
      <c r="AA21" s="153"/>
      <c r="AB21" s="153"/>
      <c r="AC21" s="154"/>
      <c r="AD21" s="152"/>
      <c r="AE21" s="153"/>
      <c r="AF21" s="153"/>
      <c r="AG21" s="153"/>
      <c r="AH21" s="153"/>
      <c r="AI21" s="153"/>
      <c r="AJ21" s="154"/>
      <c r="AK21" s="152"/>
      <c r="AL21" s="153"/>
      <c r="AM21" s="153"/>
      <c r="AN21" s="153"/>
      <c r="AO21" s="153"/>
      <c r="AP21" s="153"/>
      <c r="AQ21" s="154"/>
      <c r="AR21" s="152"/>
      <c r="AS21" s="153"/>
      <c r="AT21" s="153"/>
      <c r="AU21" s="153"/>
      <c r="AV21" s="153"/>
      <c r="AW21" s="153"/>
      <c r="AX21" s="154"/>
      <c r="AY21" s="152"/>
      <c r="AZ21" s="153"/>
      <c r="BA21" s="155"/>
      <c r="BB21" s="156"/>
      <c r="BC21" s="157"/>
      <c r="BD21" s="158"/>
      <c r="BE21" s="159"/>
      <c r="BF21" s="160"/>
      <c r="BG21" s="161"/>
      <c r="BH21" s="161"/>
      <c r="BI21" s="161"/>
      <c r="BJ21" s="162"/>
    </row>
    <row r="22" spans="2:62" ht="20.25" customHeight="1" x14ac:dyDescent="0.45">
      <c r="B22" s="117"/>
      <c r="C22" s="118"/>
      <c r="D22" s="119"/>
      <c r="E22" s="120"/>
      <c r="F22" s="121">
        <f>C21</f>
        <v>0</v>
      </c>
      <c r="G22" s="120"/>
      <c r="H22" s="121">
        <f>I21</f>
        <v>0</v>
      </c>
      <c r="I22" s="122"/>
      <c r="J22" s="123"/>
      <c r="K22" s="124"/>
      <c r="L22" s="125"/>
      <c r="M22" s="125"/>
      <c r="N22" s="119"/>
      <c r="O22" s="126"/>
      <c r="P22" s="127"/>
      <c r="Q22" s="127"/>
      <c r="R22" s="127"/>
      <c r="S22" s="128"/>
      <c r="T22" s="129" t="s">
        <v>38</v>
      </c>
      <c r="U22" s="130"/>
      <c r="V22" s="131"/>
      <c r="W22" s="132" t="str">
        <f>IF(W21="","",VLOOKUP(W21,シフト記号表!$C$6:$L$47,10,FALSE))</f>
        <v/>
      </c>
      <c r="X22" s="133" t="str">
        <f>IF(X21="","",VLOOKUP(X21,シフト記号表!$C$6:$L$47,10,FALSE))</f>
        <v/>
      </c>
      <c r="Y22" s="133" t="str">
        <f>IF(Y21="","",VLOOKUP(Y21,シフト記号表!$C$6:$L$47,10,FALSE))</f>
        <v/>
      </c>
      <c r="Z22" s="133" t="str">
        <f>IF(Z21="","",VLOOKUP(Z21,シフト記号表!$C$6:$L$47,10,FALSE))</f>
        <v/>
      </c>
      <c r="AA22" s="133" t="str">
        <f>IF(AA21="","",VLOOKUP(AA21,シフト記号表!$C$6:$L$47,10,FALSE))</f>
        <v/>
      </c>
      <c r="AB22" s="133" t="str">
        <f>IF(AB21="","",VLOOKUP(AB21,シフト記号表!$C$6:$L$47,10,FALSE))</f>
        <v/>
      </c>
      <c r="AC22" s="134" t="str">
        <f>IF(AC21="","",VLOOKUP(AC21,シフト記号表!$C$6:$L$47,10,FALSE))</f>
        <v/>
      </c>
      <c r="AD22" s="132" t="str">
        <f>IF(AD21="","",VLOOKUP(AD21,シフト記号表!$C$6:$L$47,10,FALSE))</f>
        <v/>
      </c>
      <c r="AE22" s="133" t="str">
        <f>IF(AE21="","",VLOOKUP(AE21,シフト記号表!$C$6:$L$47,10,FALSE))</f>
        <v/>
      </c>
      <c r="AF22" s="133" t="str">
        <f>IF(AF21="","",VLOOKUP(AF21,シフト記号表!$C$6:$L$47,10,FALSE))</f>
        <v/>
      </c>
      <c r="AG22" s="133" t="str">
        <f>IF(AG21="","",VLOOKUP(AG21,シフト記号表!$C$6:$L$47,10,FALSE))</f>
        <v/>
      </c>
      <c r="AH22" s="133" t="str">
        <f>IF(AH21="","",VLOOKUP(AH21,シフト記号表!$C$6:$L$47,10,FALSE))</f>
        <v/>
      </c>
      <c r="AI22" s="133" t="str">
        <f>IF(AI21="","",VLOOKUP(AI21,シフト記号表!$C$6:$L$47,10,FALSE))</f>
        <v/>
      </c>
      <c r="AJ22" s="134" t="str">
        <f>IF(AJ21="","",VLOOKUP(AJ21,シフト記号表!$C$6:$L$47,10,FALSE))</f>
        <v/>
      </c>
      <c r="AK22" s="132" t="str">
        <f>IF(AK21="","",VLOOKUP(AK21,シフト記号表!$C$6:$L$47,10,FALSE))</f>
        <v/>
      </c>
      <c r="AL22" s="133" t="str">
        <f>IF(AL21="","",VLOOKUP(AL21,シフト記号表!$C$6:$L$47,10,FALSE))</f>
        <v/>
      </c>
      <c r="AM22" s="133" t="str">
        <f>IF(AM21="","",VLOOKUP(AM21,シフト記号表!$C$6:$L$47,10,FALSE))</f>
        <v/>
      </c>
      <c r="AN22" s="133" t="str">
        <f>IF(AN21="","",VLOOKUP(AN21,シフト記号表!$C$6:$L$47,10,FALSE))</f>
        <v/>
      </c>
      <c r="AO22" s="133" t="str">
        <f>IF(AO21="","",VLOOKUP(AO21,シフト記号表!$C$6:$L$47,10,FALSE))</f>
        <v/>
      </c>
      <c r="AP22" s="133" t="str">
        <f>IF(AP21="","",VLOOKUP(AP21,シフト記号表!$C$6:$L$47,10,FALSE))</f>
        <v/>
      </c>
      <c r="AQ22" s="134" t="str">
        <f>IF(AQ21="","",VLOOKUP(AQ21,シフト記号表!$C$6:$L$47,10,FALSE))</f>
        <v/>
      </c>
      <c r="AR22" s="132" t="str">
        <f>IF(AR21="","",VLOOKUP(AR21,シフト記号表!$C$6:$L$47,10,FALSE))</f>
        <v/>
      </c>
      <c r="AS22" s="133" t="str">
        <f>IF(AS21="","",VLOOKUP(AS21,シフト記号表!$C$6:$L$47,10,FALSE))</f>
        <v/>
      </c>
      <c r="AT22" s="133" t="str">
        <f>IF(AT21="","",VLOOKUP(AT21,シフト記号表!$C$6:$L$47,10,FALSE))</f>
        <v/>
      </c>
      <c r="AU22" s="133" t="str">
        <f>IF(AU21="","",VLOOKUP(AU21,シフト記号表!$C$6:$L$47,10,FALSE))</f>
        <v/>
      </c>
      <c r="AV22" s="133" t="str">
        <f>IF(AV21="","",VLOOKUP(AV21,シフト記号表!$C$6:$L$47,10,FALSE))</f>
        <v/>
      </c>
      <c r="AW22" s="133" t="str">
        <f>IF(AW21="","",VLOOKUP(AW21,シフト記号表!$C$6:$L$47,10,FALSE))</f>
        <v/>
      </c>
      <c r="AX22" s="134" t="str">
        <f>IF(AX21="","",VLOOKUP(AX21,シフト記号表!$C$6:$L$47,10,FALSE))</f>
        <v/>
      </c>
      <c r="AY22" s="132" t="str">
        <f>IF(AY21="","",VLOOKUP(AY21,シフト記号表!$C$6:$L$47,10,FALSE))</f>
        <v/>
      </c>
      <c r="AZ22" s="133" t="str">
        <f>IF(AZ21="","",VLOOKUP(AZ21,シフト記号表!$C$6:$L$47,10,FALSE))</f>
        <v/>
      </c>
      <c r="BA22" s="133" t="str">
        <f>IF(BA21="","",VLOOKUP(BA21,シフト記号表!$C$6:$L$47,10,FALSE))</f>
        <v/>
      </c>
      <c r="BB22" s="135">
        <f>IF($BE$3="４週",SUM(W22:AX22),IF($BE$3="暦月",SUM(W22:BA22),""))</f>
        <v>0</v>
      </c>
      <c r="BC22" s="136"/>
      <c r="BD22" s="137">
        <f>IF($BE$3="４週",BB22/4,IF($BE$3="暦月",(BB22/($BE$8/7)),""))</f>
        <v>0</v>
      </c>
      <c r="BE22" s="136"/>
      <c r="BF22" s="138"/>
      <c r="BG22" s="139"/>
      <c r="BH22" s="139"/>
      <c r="BI22" s="139"/>
      <c r="BJ22" s="140"/>
    </row>
    <row r="23" spans="2:62" ht="20.25" customHeight="1" x14ac:dyDescent="0.45">
      <c r="B23" s="92">
        <f>B21+1</f>
        <v>4</v>
      </c>
      <c r="C23" s="141"/>
      <c r="D23" s="142"/>
      <c r="E23" s="120"/>
      <c r="F23" s="121"/>
      <c r="G23" s="120"/>
      <c r="H23" s="121"/>
      <c r="I23" s="145"/>
      <c r="J23" s="146"/>
      <c r="K23" s="147"/>
      <c r="L23" s="148"/>
      <c r="M23" s="148"/>
      <c r="N23" s="142"/>
      <c r="O23" s="126"/>
      <c r="P23" s="127"/>
      <c r="Q23" s="127"/>
      <c r="R23" s="127"/>
      <c r="S23" s="128"/>
      <c r="T23" s="149" t="s">
        <v>37</v>
      </c>
      <c r="U23" s="150"/>
      <c r="V23" s="151"/>
      <c r="W23" s="152"/>
      <c r="X23" s="153"/>
      <c r="Y23" s="153"/>
      <c r="Z23" s="153"/>
      <c r="AA23" s="153"/>
      <c r="AB23" s="153"/>
      <c r="AC23" s="154"/>
      <c r="AD23" s="152"/>
      <c r="AE23" s="153"/>
      <c r="AF23" s="153"/>
      <c r="AG23" s="153"/>
      <c r="AH23" s="153"/>
      <c r="AI23" s="153"/>
      <c r="AJ23" s="154"/>
      <c r="AK23" s="152"/>
      <c r="AL23" s="153"/>
      <c r="AM23" s="153"/>
      <c r="AN23" s="153"/>
      <c r="AO23" s="153"/>
      <c r="AP23" s="153"/>
      <c r="AQ23" s="154"/>
      <c r="AR23" s="152"/>
      <c r="AS23" s="153"/>
      <c r="AT23" s="153"/>
      <c r="AU23" s="153"/>
      <c r="AV23" s="153"/>
      <c r="AW23" s="153"/>
      <c r="AX23" s="154"/>
      <c r="AY23" s="152"/>
      <c r="AZ23" s="153"/>
      <c r="BA23" s="155"/>
      <c r="BB23" s="156"/>
      <c r="BC23" s="157"/>
      <c r="BD23" s="158"/>
      <c r="BE23" s="159"/>
      <c r="BF23" s="160"/>
      <c r="BG23" s="161"/>
      <c r="BH23" s="161"/>
      <c r="BI23" s="161"/>
      <c r="BJ23" s="162"/>
    </row>
    <row r="24" spans="2:62" ht="20.25" customHeight="1" x14ac:dyDescent="0.45">
      <c r="B24" s="117"/>
      <c r="C24" s="118"/>
      <c r="D24" s="119"/>
      <c r="E24" s="120"/>
      <c r="F24" s="121">
        <f>C23</f>
        <v>0</v>
      </c>
      <c r="G24" s="120"/>
      <c r="H24" s="121">
        <f>I23</f>
        <v>0</v>
      </c>
      <c r="I24" s="122"/>
      <c r="J24" s="123"/>
      <c r="K24" s="124"/>
      <c r="L24" s="125"/>
      <c r="M24" s="125"/>
      <c r="N24" s="119"/>
      <c r="O24" s="126"/>
      <c r="P24" s="127"/>
      <c r="Q24" s="127"/>
      <c r="R24" s="127"/>
      <c r="S24" s="128"/>
      <c r="T24" s="129" t="s">
        <v>38</v>
      </c>
      <c r="U24" s="130"/>
      <c r="V24" s="131"/>
      <c r="W24" s="132" t="str">
        <f>IF(W23="","",VLOOKUP(W23,シフト記号表!$C$6:$L$47,10,FALSE))</f>
        <v/>
      </c>
      <c r="X24" s="133" t="str">
        <f>IF(X23="","",VLOOKUP(X23,シフト記号表!$C$6:$L$47,10,FALSE))</f>
        <v/>
      </c>
      <c r="Y24" s="133" t="str">
        <f>IF(Y23="","",VLOOKUP(Y23,シフト記号表!$C$6:$L$47,10,FALSE))</f>
        <v/>
      </c>
      <c r="Z24" s="133" t="str">
        <f>IF(Z23="","",VLOOKUP(Z23,シフト記号表!$C$6:$L$47,10,FALSE))</f>
        <v/>
      </c>
      <c r="AA24" s="133" t="str">
        <f>IF(AA23="","",VLOOKUP(AA23,シフト記号表!$C$6:$L$47,10,FALSE))</f>
        <v/>
      </c>
      <c r="AB24" s="133" t="str">
        <f>IF(AB23="","",VLOOKUP(AB23,シフト記号表!$C$6:$L$47,10,FALSE))</f>
        <v/>
      </c>
      <c r="AC24" s="134" t="str">
        <f>IF(AC23="","",VLOOKUP(AC23,シフト記号表!$C$6:$L$47,10,FALSE))</f>
        <v/>
      </c>
      <c r="AD24" s="132" t="str">
        <f>IF(AD23="","",VLOOKUP(AD23,シフト記号表!$C$6:$L$47,10,FALSE))</f>
        <v/>
      </c>
      <c r="AE24" s="133" t="str">
        <f>IF(AE23="","",VLOOKUP(AE23,シフト記号表!$C$6:$L$47,10,FALSE))</f>
        <v/>
      </c>
      <c r="AF24" s="133" t="str">
        <f>IF(AF23="","",VLOOKUP(AF23,シフト記号表!$C$6:$L$47,10,FALSE))</f>
        <v/>
      </c>
      <c r="AG24" s="133" t="str">
        <f>IF(AG23="","",VLOOKUP(AG23,シフト記号表!$C$6:$L$47,10,FALSE))</f>
        <v/>
      </c>
      <c r="AH24" s="133" t="str">
        <f>IF(AH23="","",VLOOKUP(AH23,シフト記号表!$C$6:$L$47,10,FALSE))</f>
        <v/>
      </c>
      <c r="AI24" s="133" t="str">
        <f>IF(AI23="","",VLOOKUP(AI23,シフト記号表!$C$6:$L$47,10,FALSE))</f>
        <v/>
      </c>
      <c r="AJ24" s="134" t="str">
        <f>IF(AJ23="","",VLOOKUP(AJ23,シフト記号表!$C$6:$L$47,10,FALSE))</f>
        <v/>
      </c>
      <c r="AK24" s="132" t="str">
        <f>IF(AK23="","",VLOOKUP(AK23,シフト記号表!$C$6:$L$47,10,FALSE))</f>
        <v/>
      </c>
      <c r="AL24" s="133" t="str">
        <f>IF(AL23="","",VLOOKUP(AL23,シフト記号表!$C$6:$L$47,10,FALSE))</f>
        <v/>
      </c>
      <c r="AM24" s="133" t="str">
        <f>IF(AM23="","",VLOOKUP(AM23,シフト記号表!$C$6:$L$47,10,FALSE))</f>
        <v/>
      </c>
      <c r="AN24" s="133" t="str">
        <f>IF(AN23="","",VLOOKUP(AN23,シフト記号表!$C$6:$L$47,10,FALSE))</f>
        <v/>
      </c>
      <c r="AO24" s="133" t="str">
        <f>IF(AO23="","",VLOOKUP(AO23,シフト記号表!$C$6:$L$47,10,FALSE))</f>
        <v/>
      </c>
      <c r="AP24" s="133" t="str">
        <f>IF(AP23="","",VLOOKUP(AP23,シフト記号表!$C$6:$L$47,10,FALSE))</f>
        <v/>
      </c>
      <c r="AQ24" s="134" t="str">
        <f>IF(AQ23="","",VLOOKUP(AQ23,シフト記号表!$C$6:$L$47,10,FALSE))</f>
        <v/>
      </c>
      <c r="AR24" s="132" t="str">
        <f>IF(AR23="","",VLOOKUP(AR23,シフト記号表!$C$6:$L$47,10,FALSE))</f>
        <v/>
      </c>
      <c r="AS24" s="133" t="str">
        <f>IF(AS23="","",VLOOKUP(AS23,シフト記号表!$C$6:$L$47,10,FALSE))</f>
        <v/>
      </c>
      <c r="AT24" s="133" t="str">
        <f>IF(AT23="","",VLOOKUP(AT23,シフト記号表!$C$6:$L$47,10,FALSE))</f>
        <v/>
      </c>
      <c r="AU24" s="133" t="str">
        <f>IF(AU23="","",VLOOKUP(AU23,シフト記号表!$C$6:$L$47,10,FALSE))</f>
        <v/>
      </c>
      <c r="AV24" s="133" t="str">
        <f>IF(AV23="","",VLOOKUP(AV23,シフト記号表!$C$6:$L$47,10,FALSE))</f>
        <v/>
      </c>
      <c r="AW24" s="133" t="str">
        <f>IF(AW23="","",VLOOKUP(AW23,シフト記号表!$C$6:$L$47,10,FALSE))</f>
        <v/>
      </c>
      <c r="AX24" s="134" t="str">
        <f>IF(AX23="","",VLOOKUP(AX23,シフト記号表!$C$6:$L$47,10,FALSE))</f>
        <v/>
      </c>
      <c r="AY24" s="132" t="str">
        <f>IF(AY23="","",VLOOKUP(AY23,シフト記号表!$C$6:$L$47,10,FALSE))</f>
        <v/>
      </c>
      <c r="AZ24" s="133" t="str">
        <f>IF(AZ23="","",VLOOKUP(AZ23,シフト記号表!$C$6:$L$47,10,FALSE))</f>
        <v/>
      </c>
      <c r="BA24" s="133" t="str">
        <f>IF(BA23="","",VLOOKUP(BA23,シフト記号表!$C$6:$L$47,10,FALSE))</f>
        <v/>
      </c>
      <c r="BB24" s="135">
        <f>IF($BE$3="４週",SUM(W24:AX24),IF($BE$3="暦月",SUM(W24:BA24),""))</f>
        <v>0</v>
      </c>
      <c r="BC24" s="136"/>
      <c r="BD24" s="137">
        <f>IF($BE$3="４週",BB24/4,IF($BE$3="暦月",(BB24/($BE$8/7)),""))</f>
        <v>0</v>
      </c>
      <c r="BE24" s="136"/>
      <c r="BF24" s="138"/>
      <c r="BG24" s="139"/>
      <c r="BH24" s="139"/>
      <c r="BI24" s="139"/>
      <c r="BJ24" s="140"/>
    </row>
    <row r="25" spans="2:62" ht="20.25" customHeight="1" x14ac:dyDescent="0.45">
      <c r="B25" s="92">
        <f>B23+1</f>
        <v>5</v>
      </c>
      <c r="C25" s="141"/>
      <c r="D25" s="142"/>
      <c r="E25" s="120"/>
      <c r="F25" s="121"/>
      <c r="G25" s="120"/>
      <c r="H25" s="121"/>
      <c r="I25" s="145"/>
      <c r="J25" s="146"/>
      <c r="K25" s="147"/>
      <c r="L25" s="148"/>
      <c r="M25" s="148"/>
      <c r="N25" s="142"/>
      <c r="O25" s="126"/>
      <c r="P25" s="127"/>
      <c r="Q25" s="127"/>
      <c r="R25" s="127"/>
      <c r="S25" s="128"/>
      <c r="T25" s="149" t="s">
        <v>37</v>
      </c>
      <c r="U25" s="150"/>
      <c r="V25" s="151"/>
      <c r="W25" s="152"/>
      <c r="X25" s="153"/>
      <c r="Y25" s="153"/>
      <c r="Z25" s="153"/>
      <c r="AA25" s="153"/>
      <c r="AB25" s="153"/>
      <c r="AC25" s="154"/>
      <c r="AD25" s="152"/>
      <c r="AE25" s="153"/>
      <c r="AF25" s="153"/>
      <c r="AG25" s="153"/>
      <c r="AH25" s="153"/>
      <c r="AI25" s="153"/>
      <c r="AJ25" s="154"/>
      <c r="AK25" s="152"/>
      <c r="AL25" s="153"/>
      <c r="AM25" s="153"/>
      <c r="AN25" s="153"/>
      <c r="AO25" s="153"/>
      <c r="AP25" s="153"/>
      <c r="AQ25" s="154"/>
      <c r="AR25" s="152"/>
      <c r="AS25" s="153"/>
      <c r="AT25" s="153"/>
      <c r="AU25" s="153"/>
      <c r="AV25" s="153"/>
      <c r="AW25" s="153"/>
      <c r="AX25" s="154"/>
      <c r="AY25" s="152"/>
      <c r="AZ25" s="153"/>
      <c r="BA25" s="155"/>
      <c r="BB25" s="156"/>
      <c r="BC25" s="157"/>
      <c r="BD25" s="158"/>
      <c r="BE25" s="159"/>
      <c r="BF25" s="160"/>
      <c r="BG25" s="161"/>
      <c r="BH25" s="161"/>
      <c r="BI25" s="161"/>
      <c r="BJ25" s="162"/>
    </row>
    <row r="26" spans="2:62" ht="20.25" customHeight="1" x14ac:dyDescent="0.45">
      <c r="B26" s="117"/>
      <c r="C26" s="118"/>
      <c r="D26" s="119"/>
      <c r="E26" s="120"/>
      <c r="F26" s="121">
        <f>C25</f>
        <v>0</v>
      </c>
      <c r="G26" s="120"/>
      <c r="H26" s="121">
        <f>I25</f>
        <v>0</v>
      </c>
      <c r="I26" s="122"/>
      <c r="J26" s="123"/>
      <c r="K26" s="124"/>
      <c r="L26" s="125"/>
      <c r="M26" s="125"/>
      <c r="N26" s="119"/>
      <c r="O26" s="126"/>
      <c r="P26" s="127"/>
      <c r="Q26" s="127"/>
      <c r="R26" s="127"/>
      <c r="S26" s="128"/>
      <c r="T26" s="163" t="s">
        <v>38</v>
      </c>
      <c r="U26" s="164"/>
      <c r="V26" s="165"/>
      <c r="W26" s="132" t="str">
        <f>IF(W25="","",VLOOKUP(W25,シフト記号表!$C$6:$L$47,10,FALSE))</f>
        <v/>
      </c>
      <c r="X26" s="133" t="str">
        <f>IF(X25="","",VLOOKUP(X25,シフト記号表!$C$6:$L$47,10,FALSE))</f>
        <v/>
      </c>
      <c r="Y26" s="133" t="str">
        <f>IF(Y25="","",VLOOKUP(Y25,シフト記号表!$C$6:$L$47,10,FALSE))</f>
        <v/>
      </c>
      <c r="Z26" s="133" t="str">
        <f>IF(Z25="","",VLOOKUP(Z25,シフト記号表!$C$6:$L$47,10,FALSE))</f>
        <v/>
      </c>
      <c r="AA26" s="133" t="str">
        <f>IF(AA25="","",VLOOKUP(AA25,シフト記号表!$C$6:$L$47,10,FALSE))</f>
        <v/>
      </c>
      <c r="AB26" s="133" t="str">
        <f>IF(AB25="","",VLOOKUP(AB25,シフト記号表!$C$6:$L$47,10,FALSE))</f>
        <v/>
      </c>
      <c r="AC26" s="134" t="str">
        <f>IF(AC25="","",VLOOKUP(AC25,シフト記号表!$C$6:$L$47,10,FALSE))</f>
        <v/>
      </c>
      <c r="AD26" s="132" t="str">
        <f>IF(AD25="","",VLOOKUP(AD25,シフト記号表!$C$6:$L$47,10,FALSE))</f>
        <v/>
      </c>
      <c r="AE26" s="133" t="str">
        <f>IF(AE25="","",VLOOKUP(AE25,シフト記号表!$C$6:$L$47,10,FALSE))</f>
        <v/>
      </c>
      <c r="AF26" s="133" t="str">
        <f>IF(AF25="","",VLOOKUP(AF25,シフト記号表!$C$6:$L$47,10,FALSE))</f>
        <v/>
      </c>
      <c r="AG26" s="133" t="str">
        <f>IF(AG25="","",VLOOKUP(AG25,シフト記号表!$C$6:$L$47,10,FALSE))</f>
        <v/>
      </c>
      <c r="AH26" s="133" t="str">
        <f>IF(AH25="","",VLOOKUP(AH25,シフト記号表!$C$6:$L$47,10,FALSE))</f>
        <v/>
      </c>
      <c r="AI26" s="133" t="str">
        <f>IF(AI25="","",VLOOKUP(AI25,シフト記号表!$C$6:$L$47,10,FALSE))</f>
        <v/>
      </c>
      <c r="AJ26" s="134" t="str">
        <f>IF(AJ25="","",VLOOKUP(AJ25,シフト記号表!$C$6:$L$47,10,FALSE))</f>
        <v/>
      </c>
      <c r="AK26" s="132" t="str">
        <f>IF(AK25="","",VLOOKUP(AK25,シフト記号表!$C$6:$L$47,10,FALSE))</f>
        <v/>
      </c>
      <c r="AL26" s="133" t="str">
        <f>IF(AL25="","",VLOOKUP(AL25,シフト記号表!$C$6:$L$47,10,FALSE))</f>
        <v/>
      </c>
      <c r="AM26" s="133" t="str">
        <f>IF(AM25="","",VLOOKUP(AM25,シフト記号表!$C$6:$L$47,10,FALSE))</f>
        <v/>
      </c>
      <c r="AN26" s="133" t="str">
        <f>IF(AN25="","",VLOOKUP(AN25,シフト記号表!$C$6:$L$47,10,FALSE))</f>
        <v/>
      </c>
      <c r="AO26" s="133" t="str">
        <f>IF(AO25="","",VLOOKUP(AO25,シフト記号表!$C$6:$L$47,10,FALSE))</f>
        <v/>
      </c>
      <c r="AP26" s="133" t="str">
        <f>IF(AP25="","",VLOOKUP(AP25,シフト記号表!$C$6:$L$47,10,FALSE))</f>
        <v/>
      </c>
      <c r="AQ26" s="134" t="str">
        <f>IF(AQ25="","",VLOOKUP(AQ25,シフト記号表!$C$6:$L$47,10,FALSE))</f>
        <v/>
      </c>
      <c r="AR26" s="132" t="str">
        <f>IF(AR25="","",VLOOKUP(AR25,シフト記号表!$C$6:$L$47,10,FALSE))</f>
        <v/>
      </c>
      <c r="AS26" s="133" t="str">
        <f>IF(AS25="","",VLOOKUP(AS25,シフト記号表!$C$6:$L$47,10,FALSE))</f>
        <v/>
      </c>
      <c r="AT26" s="133" t="str">
        <f>IF(AT25="","",VLOOKUP(AT25,シフト記号表!$C$6:$L$47,10,FALSE))</f>
        <v/>
      </c>
      <c r="AU26" s="133" t="str">
        <f>IF(AU25="","",VLOOKUP(AU25,シフト記号表!$C$6:$L$47,10,FALSE))</f>
        <v/>
      </c>
      <c r="AV26" s="133" t="str">
        <f>IF(AV25="","",VLOOKUP(AV25,シフト記号表!$C$6:$L$47,10,FALSE))</f>
        <v/>
      </c>
      <c r="AW26" s="133" t="str">
        <f>IF(AW25="","",VLOOKUP(AW25,シフト記号表!$C$6:$L$47,10,FALSE))</f>
        <v/>
      </c>
      <c r="AX26" s="134" t="str">
        <f>IF(AX25="","",VLOOKUP(AX25,シフト記号表!$C$6:$L$47,10,FALSE))</f>
        <v/>
      </c>
      <c r="AY26" s="132" t="str">
        <f>IF(AY25="","",VLOOKUP(AY25,シフト記号表!$C$6:$L$47,10,FALSE))</f>
        <v/>
      </c>
      <c r="AZ26" s="133" t="str">
        <f>IF(AZ25="","",VLOOKUP(AZ25,シフト記号表!$C$6:$L$47,10,FALSE))</f>
        <v/>
      </c>
      <c r="BA26" s="133" t="str">
        <f>IF(BA25="","",VLOOKUP(BA25,シフト記号表!$C$6:$L$47,10,FALSE))</f>
        <v/>
      </c>
      <c r="BB26" s="135">
        <f>IF($BE$3="４週",SUM(W26:AX26),IF($BE$3="暦月",SUM(W26:BA26),""))</f>
        <v>0</v>
      </c>
      <c r="BC26" s="136"/>
      <c r="BD26" s="137">
        <f>IF($BE$3="４週",BB26/4,IF($BE$3="暦月",(BB26/($BE$8/7)),""))</f>
        <v>0</v>
      </c>
      <c r="BE26" s="136"/>
      <c r="BF26" s="138"/>
      <c r="BG26" s="139"/>
      <c r="BH26" s="139"/>
      <c r="BI26" s="139"/>
      <c r="BJ26" s="140"/>
    </row>
    <row r="27" spans="2:62" ht="20.25" customHeight="1" x14ac:dyDescent="0.45">
      <c r="B27" s="92">
        <f>B25+1</f>
        <v>6</v>
      </c>
      <c r="C27" s="141"/>
      <c r="D27" s="142"/>
      <c r="E27" s="120"/>
      <c r="F27" s="121"/>
      <c r="G27" s="120"/>
      <c r="H27" s="121"/>
      <c r="I27" s="145"/>
      <c r="J27" s="146"/>
      <c r="K27" s="147"/>
      <c r="L27" s="148"/>
      <c r="M27" s="148"/>
      <c r="N27" s="142"/>
      <c r="O27" s="126"/>
      <c r="P27" s="127"/>
      <c r="Q27" s="127"/>
      <c r="R27" s="127"/>
      <c r="S27" s="128"/>
      <c r="T27" s="166" t="s">
        <v>37</v>
      </c>
      <c r="V27" s="167"/>
      <c r="W27" s="152"/>
      <c r="X27" s="153"/>
      <c r="Y27" s="153"/>
      <c r="Z27" s="153"/>
      <c r="AA27" s="153"/>
      <c r="AB27" s="153"/>
      <c r="AC27" s="154"/>
      <c r="AD27" s="152"/>
      <c r="AE27" s="153"/>
      <c r="AF27" s="153"/>
      <c r="AG27" s="153"/>
      <c r="AH27" s="153"/>
      <c r="AI27" s="153"/>
      <c r="AJ27" s="154"/>
      <c r="AK27" s="152"/>
      <c r="AL27" s="153"/>
      <c r="AM27" s="153"/>
      <c r="AN27" s="153"/>
      <c r="AO27" s="153"/>
      <c r="AP27" s="153"/>
      <c r="AQ27" s="154"/>
      <c r="AR27" s="152"/>
      <c r="AS27" s="153"/>
      <c r="AT27" s="153"/>
      <c r="AU27" s="153"/>
      <c r="AV27" s="153"/>
      <c r="AW27" s="153"/>
      <c r="AX27" s="154"/>
      <c r="AY27" s="152"/>
      <c r="AZ27" s="153"/>
      <c r="BA27" s="155"/>
      <c r="BB27" s="156"/>
      <c r="BC27" s="157"/>
      <c r="BD27" s="158"/>
      <c r="BE27" s="159"/>
      <c r="BF27" s="160"/>
      <c r="BG27" s="161"/>
      <c r="BH27" s="161"/>
      <c r="BI27" s="161"/>
      <c r="BJ27" s="162"/>
    </row>
    <row r="28" spans="2:62" ht="20.25" customHeight="1" x14ac:dyDescent="0.45">
      <c r="B28" s="117"/>
      <c r="C28" s="118"/>
      <c r="D28" s="119"/>
      <c r="E28" s="120"/>
      <c r="F28" s="121">
        <f>C27</f>
        <v>0</v>
      </c>
      <c r="G28" s="120"/>
      <c r="H28" s="121">
        <f>I27</f>
        <v>0</v>
      </c>
      <c r="I28" s="122"/>
      <c r="J28" s="123"/>
      <c r="K28" s="124"/>
      <c r="L28" s="125"/>
      <c r="M28" s="125"/>
      <c r="N28" s="119"/>
      <c r="O28" s="126"/>
      <c r="P28" s="127"/>
      <c r="Q28" s="127"/>
      <c r="R28" s="127"/>
      <c r="S28" s="128"/>
      <c r="T28" s="129" t="s">
        <v>38</v>
      </c>
      <c r="U28" s="130"/>
      <c r="V28" s="131"/>
      <c r="W28" s="132" t="str">
        <f>IF(W27="","",VLOOKUP(W27,シフト記号表!$C$6:$L$47,10,FALSE))</f>
        <v/>
      </c>
      <c r="X28" s="133" t="str">
        <f>IF(X27="","",VLOOKUP(X27,シフト記号表!$C$6:$L$47,10,FALSE))</f>
        <v/>
      </c>
      <c r="Y28" s="133" t="str">
        <f>IF(Y27="","",VLOOKUP(Y27,シフト記号表!$C$6:$L$47,10,FALSE))</f>
        <v/>
      </c>
      <c r="Z28" s="133" t="str">
        <f>IF(Z27="","",VLOOKUP(Z27,シフト記号表!$C$6:$L$47,10,FALSE))</f>
        <v/>
      </c>
      <c r="AA28" s="133" t="str">
        <f>IF(AA27="","",VLOOKUP(AA27,シフト記号表!$C$6:$L$47,10,FALSE))</f>
        <v/>
      </c>
      <c r="AB28" s="133" t="str">
        <f>IF(AB27="","",VLOOKUP(AB27,シフト記号表!$C$6:$L$47,10,FALSE))</f>
        <v/>
      </c>
      <c r="AC28" s="134" t="str">
        <f>IF(AC27="","",VLOOKUP(AC27,シフト記号表!$C$6:$L$47,10,FALSE))</f>
        <v/>
      </c>
      <c r="AD28" s="132" t="str">
        <f>IF(AD27="","",VLOOKUP(AD27,シフト記号表!$C$6:$L$47,10,FALSE))</f>
        <v/>
      </c>
      <c r="AE28" s="133" t="str">
        <f>IF(AE27="","",VLOOKUP(AE27,シフト記号表!$C$6:$L$47,10,FALSE))</f>
        <v/>
      </c>
      <c r="AF28" s="133" t="str">
        <f>IF(AF27="","",VLOOKUP(AF27,シフト記号表!$C$6:$L$47,10,FALSE))</f>
        <v/>
      </c>
      <c r="AG28" s="133" t="str">
        <f>IF(AG27="","",VLOOKUP(AG27,シフト記号表!$C$6:$L$47,10,FALSE))</f>
        <v/>
      </c>
      <c r="AH28" s="133" t="str">
        <f>IF(AH27="","",VLOOKUP(AH27,シフト記号表!$C$6:$L$47,10,FALSE))</f>
        <v/>
      </c>
      <c r="AI28" s="133" t="str">
        <f>IF(AI27="","",VLOOKUP(AI27,シフト記号表!$C$6:$L$47,10,FALSE))</f>
        <v/>
      </c>
      <c r="AJ28" s="134" t="str">
        <f>IF(AJ27="","",VLOOKUP(AJ27,シフト記号表!$C$6:$L$47,10,FALSE))</f>
        <v/>
      </c>
      <c r="AK28" s="132" t="str">
        <f>IF(AK27="","",VLOOKUP(AK27,シフト記号表!$C$6:$L$47,10,FALSE))</f>
        <v/>
      </c>
      <c r="AL28" s="133" t="str">
        <f>IF(AL27="","",VLOOKUP(AL27,シフト記号表!$C$6:$L$47,10,FALSE))</f>
        <v/>
      </c>
      <c r="AM28" s="133" t="str">
        <f>IF(AM27="","",VLOOKUP(AM27,シフト記号表!$C$6:$L$47,10,FALSE))</f>
        <v/>
      </c>
      <c r="AN28" s="133" t="str">
        <f>IF(AN27="","",VLOOKUP(AN27,シフト記号表!$C$6:$L$47,10,FALSE))</f>
        <v/>
      </c>
      <c r="AO28" s="133" t="str">
        <f>IF(AO27="","",VLOOKUP(AO27,シフト記号表!$C$6:$L$47,10,FALSE))</f>
        <v/>
      </c>
      <c r="AP28" s="133" t="str">
        <f>IF(AP27="","",VLOOKUP(AP27,シフト記号表!$C$6:$L$47,10,FALSE))</f>
        <v/>
      </c>
      <c r="AQ28" s="134" t="str">
        <f>IF(AQ27="","",VLOOKUP(AQ27,シフト記号表!$C$6:$L$47,10,FALSE))</f>
        <v/>
      </c>
      <c r="AR28" s="132" t="str">
        <f>IF(AR27="","",VLOOKUP(AR27,シフト記号表!$C$6:$L$47,10,FALSE))</f>
        <v/>
      </c>
      <c r="AS28" s="133" t="str">
        <f>IF(AS27="","",VLOOKUP(AS27,シフト記号表!$C$6:$L$47,10,FALSE))</f>
        <v/>
      </c>
      <c r="AT28" s="133" t="str">
        <f>IF(AT27="","",VLOOKUP(AT27,シフト記号表!$C$6:$L$47,10,FALSE))</f>
        <v/>
      </c>
      <c r="AU28" s="133" t="str">
        <f>IF(AU27="","",VLOOKUP(AU27,シフト記号表!$C$6:$L$47,10,FALSE))</f>
        <v/>
      </c>
      <c r="AV28" s="133" t="str">
        <f>IF(AV27="","",VLOOKUP(AV27,シフト記号表!$C$6:$L$47,10,FALSE))</f>
        <v/>
      </c>
      <c r="AW28" s="133" t="str">
        <f>IF(AW27="","",VLOOKUP(AW27,シフト記号表!$C$6:$L$47,10,FALSE))</f>
        <v/>
      </c>
      <c r="AX28" s="134" t="str">
        <f>IF(AX27="","",VLOOKUP(AX27,シフト記号表!$C$6:$L$47,10,FALSE))</f>
        <v/>
      </c>
      <c r="AY28" s="132" t="str">
        <f>IF(AY27="","",VLOOKUP(AY27,シフト記号表!$C$6:$L$47,10,FALSE))</f>
        <v/>
      </c>
      <c r="AZ28" s="133" t="str">
        <f>IF(AZ27="","",VLOOKUP(AZ27,シフト記号表!$C$6:$L$47,10,FALSE))</f>
        <v/>
      </c>
      <c r="BA28" s="133" t="str">
        <f>IF(BA27="","",VLOOKUP(BA27,シフト記号表!$C$6:$L$47,10,FALSE))</f>
        <v/>
      </c>
      <c r="BB28" s="135">
        <f>IF($BE$3="４週",SUM(W28:AX28),IF($BE$3="暦月",SUM(W28:BA28),""))</f>
        <v>0</v>
      </c>
      <c r="BC28" s="136"/>
      <c r="BD28" s="137">
        <f>IF($BE$3="４週",BB28/4,IF($BE$3="暦月",(BB28/($BE$8/7)),""))</f>
        <v>0</v>
      </c>
      <c r="BE28" s="136"/>
      <c r="BF28" s="138"/>
      <c r="BG28" s="139"/>
      <c r="BH28" s="139"/>
      <c r="BI28" s="139"/>
      <c r="BJ28" s="140"/>
    </row>
    <row r="29" spans="2:62" ht="20.25" customHeight="1" x14ac:dyDescent="0.45">
      <c r="B29" s="92">
        <f>B27+1</f>
        <v>7</v>
      </c>
      <c r="C29" s="141"/>
      <c r="D29" s="142"/>
      <c r="E29" s="120"/>
      <c r="F29" s="121"/>
      <c r="G29" s="120"/>
      <c r="H29" s="121"/>
      <c r="I29" s="145"/>
      <c r="J29" s="146"/>
      <c r="K29" s="147"/>
      <c r="L29" s="148"/>
      <c r="M29" s="148"/>
      <c r="N29" s="142"/>
      <c r="O29" s="126"/>
      <c r="P29" s="127"/>
      <c r="Q29" s="127"/>
      <c r="R29" s="127"/>
      <c r="S29" s="128"/>
      <c r="T29" s="149" t="s">
        <v>37</v>
      </c>
      <c r="U29" s="150"/>
      <c r="V29" s="151"/>
      <c r="W29" s="152"/>
      <c r="X29" s="153"/>
      <c r="Y29" s="153"/>
      <c r="Z29" s="153"/>
      <c r="AA29" s="153"/>
      <c r="AB29" s="153"/>
      <c r="AC29" s="154"/>
      <c r="AD29" s="152"/>
      <c r="AE29" s="153"/>
      <c r="AF29" s="153"/>
      <c r="AG29" s="153"/>
      <c r="AH29" s="153"/>
      <c r="AI29" s="153"/>
      <c r="AJ29" s="154"/>
      <c r="AK29" s="152"/>
      <c r="AL29" s="153"/>
      <c r="AM29" s="153"/>
      <c r="AN29" s="153"/>
      <c r="AO29" s="153"/>
      <c r="AP29" s="153"/>
      <c r="AQ29" s="154"/>
      <c r="AR29" s="152"/>
      <c r="AS29" s="153"/>
      <c r="AT29" s="153"/>
      <c r="AU29" s="153"/>
      <c r="AV29" s="153"/>
      <c r="AW29" s="153"/>
      <c r="AX29" s="154"/>
      <c r="AY29" s="152"/>
      <c r="AZ29" s="153"/>
      <c r="BA29" s="155"/>
      <c r="BB29" s="156"/>
      <c r="BC29" s="157"/>
      <c r="BD29" s="158"/>
      <c r="BE29" s="159"/>
      <c r="BF29" s="160"/>
      <c r="BG29" s="161"/>
      <c r="BH29" s="161"/>
      <c r="BI29" s="161"/>
      <c r="BJ29" s="162"/>
    </row>
    <row r="30" spans="2:62" ht="20.25" customHeight="1" x14ac:dyDescent="0.45">
      <c r="B30" s="117"/>
      <c r="C30" s="118"/>
      <c r="D30" s="119"/>
      <c r="E30" s="120"/>
      <c r="F30" s="121">
        <f>C29</f>
        <v>0</v>
      </c>
      <c r="G30" s="120"/>
      <c r="H30" s="121">
        <f>I29</f>
        <v>0</v>
      </c>
      <c r="I30" s="122"/>
      <c r="J30" s="123"/>
      <c r="K30" s="124"/>
      <c r="L30" s="125"/>
      <c r="M30" s="125"/>
      <c r="N30" s="119"/>
      <c r="O30" s="126"/>
      <c r="P30" s="127"/>
      <c r="Q30" s="127"/>
      <c r="R30" s="127"/>
      <c r="S30" s="128"/>
      <c r="T30" s="129" t="s">
        <v>38</v>
      </c>
      <c r="U30" s="130"/>
      <c r="V30" s="131"/>
      <c r="W30" s="132" t="str">
        <f>IF(W29="","",VLOOKUP(W29,シフト記号表!$C$6:$L$47,10,FALSE))</f>
        <v/>
      </c>
      <c r="X30" s="133" t="str">
        <f>IF(X29="","",VLOOKUP(X29,シフト記号表!$C$6:$L$47,10,FALSE))</f>
        <v/>
      </c>
      <c r="Y30" s="133" t="str">
        <f>IF(Y29="","",VLOOKUP(Y29,シフト記号表!$C$6:$L$47,10,FALSE))</f>
        <v/>
      </c>
      <c r="Z30" s="133" t="str">
        <f>IF(Z29="","",VLOOKUP(Z29,シフト記号表!$C$6:$L$47,10,FALSE))</f>
        <v/>
      </c>
      <c r="AA30" s="133" t="str">
        <f>IF(AA29="","",VLOOKUP(AA29,シフト記号表!$C$6:$L$47,10,FALSE))</f>
        <v/>
      </c>
      <c r="AB30" s="133" t="str">
        <f>IF(AB29="","",VLOOKUP(AB29,シフト記号表!$C$6:$L$47,10,FALSE))</f>
        <v/>
      </c>
      <c r="AC30" s="134" t="str">
        <f>IF(AC29="","",VLOOKUP(AC29,シフト記号表!$C$6:$L$47,10,FALSE))</f>
        <v/>
      </c>
      <c r="AD30" s="132" t="str">
        <f>IF(AD29="","",VLOOKUP(AD29,シフト記号表!$C$6:$L$47,10,FALSE))</f>
        <v/>
      </c>
      <c r="AE30" s="133" t="str">
        <f>IF(AE29="","",VLOOKUP(AE29,シフト記号表!$C$6:$L$47,10,FALSE))</f>
        <v/>
      </c>
      <c r="AF30" s="133" t="str">
        <f>IF(AF29="","",VLOOKUP(AF29,シフト記号表!$C$6:$L$47,10,FALSE))</f>
        <v/>
      </c>
      <c r="AG30" s="133" t="str">
        <f>IF(AG29="","",VLOOKUP(AG29,シフト記号表!$C$6:$L$47,10,FALSE))</f>
        <v/>
      </c>
      <c r="AH30" s="133" t="str">
        <f>IF(AH29="","",VLOOKUP(AH29,シフト記号表!$C$6:$L$47,10,FALSE))</f>
        <v/>
      </c>
      <c r="AI30" s="133" t="str">
        <f>IF(AI29="","",VLOOKUP(AI29,シフト記号表!$C$6:$L$47,10,FALSE))</f>
        <v/>
      </c>
      <c r="AJ30" s="134" t="str">
        <f>IF(AJ29="","",VLOOKUP(AJ29,シフト記号表!$C$6:$L$47,10,FALSE))</f>
        <v/>
      </c>
      <c r="AK30" s="132" t="str">
        <f>IF(AK29="","",VLOOKUP(AK29,シフト記号表!$C$6:$L$47,10,FALSE))</f>
        <v/>
      </c>
      <c r="AL30" s="133" t="str">
        <f>IF(AL29="","",VLOOKUP(AL29,シフト記号表!$C$6:$L$47,10,FALSE))</f>
        <v/>
      </c>
      <c r="AM30" s="133" t="str">
        <f>IF(AM29="","",VLOOKUP(AM29,シフト記号表!$C$6:$L$47,10,FALSE))</f>
        <v/>
      </c>
      <c r="AN30" s="133" t="str">
        <f>IF(AN29="","",VLOOKUP(AN29,シフト記号表!$C$6:$L$47,10,FALSE))</f>
        <v/>
      </c>
      <c r="AO30" s="133" t="str">
        <f>IF(AO29="","",VLOOKUP(AO29,シフト記号表!$C$6:$L$47,10,FALSE))</f>
        <v/>
      </c>
      <c r="AP30" s="133" t="str">
        <f>IF(AP29="","",VLOOKUP(AP29,シフト記号表!$C$6:$L$47,10,FALSE))</f>
        <v/>
      </c>
      <c r="AQ30" s="134" t="str">
        <f>IF(AQ29="","",VLOOKUP(AQ29,シフト記号表!$C$6:$L$47,10,FALSE))</f>
        <v/>
      </c>
      <c r="AR30" s="132" t="str">
        <f>IF(AR29="","",VLOOKUP(AR29,シフト記号表!$C$6:$L$47,10,FALSE))</f>
        <v/>
      </c>
      <c r="AS30" s="133" t="str">
        <f>IF(AS29="","",VLOOKUP(AS29,シフト記号表!$C$6:$L$47,10,FALSE))</f>
        <v/>
      </c>
      <c r="AT30" s="133" t="str">
        <f>IF(AT29="","",VLOOKUP(AT29,シフト記号表!$C$6:$L$47,10,FALSE))</f>
        <v/>
      </c>
      <c r="AU30" s="133" t="str">
        <f>IF(AU29="","",VLOOKUP(AU29,シフト記号表!$C$6:$L$47,10,FALSE))</f>
        <v/>
      </c>
      <c r="AV30" s="133" t="str">
        <f>IF(AV29="","",VLOOKUP(AV29,シフト記号表!$C$6:$L$47,10,FALSE))</f>
        <v/>
      </c>
      <c r="AW30" s="133" t="str">
        <f>IF(AW29="","",VLOOKUP(AW29,シフト記号表!$C$6:$L$47,10,FALSE))</f>
        <v/>
      </c>
      <c r="AX30" s="134" t="str">
        <f>IF(AX29="","",VLOOKUP(AX29,シフト記号表!$C$6:$L$47,10,FALSE))</f>
        <v/>
      </c>
      <c r="AY30" s="132" t="str">
        <f>IF(AY29="","",VLOOKUP(AY29,シフト記号表!$C$6:$L$47,10,FALSE))</f>
        <v/>
      </c>
      <c r="AZ30" s="133" t="str">
        <f>IF(AZ29="","",VLOOKUP(AZ29,シフト記号表!$C$6:$L$47,10,FALSE))</f>
        <v/>
      </c>
      <c r="BA30" s="133" t="str">
        <f>IF(BA29="","",VLOOKUP(BA29,シフト記号表!$C$6:$L$47,10,FALSE))</f>
        <v/>
      </c>
      <c r="BB30" s="135">
        <f>IF($BE$3="４週",SUM(W30:AX30),IF($BE$3="暦月",SUM(W30:BA30),""))</f>
        <v>0</v>
      </c>
      <c r="BC30" s="136"/>
      <c r="BD30" s="137">
        <f>IF($BE$3="４週",BB30/4,IF($BE$3="暦月",(BB30/($BE$8/7)),""))</f>
        <v>0</v>
      </c>
      <c r="BE30" s="136"/>
      <c r="BF30" s="138"/>
      <c r="BG30" s="139"/>
      <c r="BH30" s="139"/>
      <c r="BI30" s="139"/>
      <c r="BJ30" s="140"/>
    </row>
    <row r="31" spans="2:62" ht="20.25" customHeight="1" x14ac:dyDescent="0.45">
      <c r="B31" s="92">
        <f>B29+1</f>
        <v>8</v>
      </c>
      <c r="C31" s="141"/>
      <c r="D31" s="142"/>
      <c r="E31" s="120"/>
      <c r="F31" s="121"/>
      <c r="G31" s="120"/>
      <c r="H31" s="121"/>
      <c r="I31" s="145"/>
      <c r="J31" s="146"/>
      <c r="K31" s="147"/>
      <c r="L31" s="148"/>
      <c r="M31" s="148"/>
      <c r="N31" s="142"/>
      <c r="O31" s="126"/>
      <c r="P31" s="127"/>
      <c r="Q31" s="127"/>
      <c r="R31" s="127"/>
      <c r="S31" s="128"/>
      <c r="T31" s="149" t="s">
        <v>37</v>
      </c>
      <c r="U31" s="150"/>
      <c r="V31" s="151"/>
      <c r="W31" s="152"/>
      <c r="X31" s="153"/>
      <c r="Y31" s="153"/>
      <c r="Z31" s="153"/>
      <c r="AA31" s="153"/>
      <c r="AB31" s="153"/>
      <c r="AC31" s="154"/>
      <c r="AD31" s="152"/>
      <c r="AE31" s="153"/>
      <c r="AF31" s="153"/>
      <c r="AG31" s="153"/>
      <c r="AH31" s="153"/>
      <c r="AI31" s="153"/>
      <c r="AJ31" s="154"/>
      <c r="AK31" s="152"/>
      <c r="AL31" s="153"/>
      <c r="AM31" s="153"/>
      <c r="AN31" s="153"/>
      <c r="AO31" s="153"/>
      <c r="AP31" s="153"/>
      <c r="AQ31" s="154"/>
      <c r="AR31" s="152"/>
      <c r="AS31" s="153"/>
      <c r="AT31" s="153"/>
      <c r="AU31" s="153"/>
      <c r="AV31" s="153"/>
      <c r="AW31" s="153"/>
      <c r="AX31" s="154"/>
      <c r="AY31" s="152"/>
      <c r="AZ31" s="153"/>
      <c r="BA31" s="155"/>
      <c r="BB31" s="156"/>
      <c r="BC31" s="157"/>
      <c r="BD31" s="158"/>
      <c r="BE31" s="159"/>
      <c r="BF31" s="160"/>
      <c r="BG31" s="161"/>
      <c r="BH31" s="161"/>
      <c r="BI31" s="161"/>
      <c r="BJ31" s="162"/>
    </row>
    <row r="32" spans="2:62" ht="20.25" customHeight="1" x14ac:dyDescent="0.45">
      <c r="B32" s="117"/>
      <c r="C32" s="118"/>
      <c r="D32" s="119"/>
      <c r="E32" s="120"/>
      <c r="F32" s="121">
        <f>C31</f>
        <v>0</v>
      </c>
      <c r="G32" s="120"/>
      <c r="H32" s="121">
        <f>I31</f>
        <v>0</v>
      </c>
      <c r="I32" s="122"/>
      <c r="J32" s="123"/>
      <c r="K32" s="124"/>
      <c r="L32" s="125"/>
      <c r="M32" s="125"/>
      <c r="N32" s="119"/>
      <c r="O32" s="126"/>
      <c r="P32" s="127"/>
      <c r="Q32" s="127"/>
      <c r="R32" s="127"/>
      <c r="S32" s="128"/>
      <c r="T32" s="129" t="s">
        <v>38</v>
      </c>
      <c r="U32" s="130"/>
      <c r="V32" s="131"/>
      <c r="W32" s="132" t="str">
        <f>IF(W31="","",VLOOKUP(W31,シフト記号表!$C$6:$L$47,10,FALSE))</f>
        <v/>
      </c>
      <c r="X32" s="133" t="str">
        <f>IF(X31="","",VLOOKUP(X31,シフト記号表!$C$6:$L$47,10,FALSE))</f>
        <v/>
      </c>
      <c r="Y32" s="133" t="str">
        <f>IF(Y31="","",VLOOKUP(Y31,シフト記号表!$C$6:$L$47,10,FALSE))</f>
        <v/>
      </c>
      <c r="Z32" s="133" t="str">
        <f>IF(Z31="","",VLOOKUP(Z31,シフト記号表!$C$6:$L$47,10,FALSE))</f>
        <v/>
      </c>
      <c r="AA32" s="133" t="str">
        <f>IF(AA31="","",VLOOKUP(AA31,シフト記号表!$C$6:$L$47,10,FALSE))</f>
        <v/>
      </c>
      <c r="AB32" s="133" t="str">
        <f>IF(AB31="","",VLOOKUP(AB31,シフト記号表!$C$6:$L$47,10,FALSE))</f>
        <v/>
      </c>
      <c r="AC32" s="134" t="str">
        <f>IF(AC31="","",VLOOKUP(AC31,シフト記号表!$C$6:$L$47,10,FALSE))</f>
        <v/>
      </c>
      <c r="AD32" s="132" t="str">
        <f>IF(AD31="","",VLOOKUP(AD31,シフト記号表!$C$6:$L$47,10,FALSE))</f>
        <v/>
      </c>
      <c r="AE32" s="133" t="str">
        <f>IF(AE31="","",VLOOKUP(AE31,シフト記号表!$C$6:$L$47,10,FALSE))</f>
        <v/>
      </c>
      <c r="AF32" s="133" t="str">
        <f>IF(AF31="","",VLOOKUP(AF31,シフト記号表!$C$6:$L$47,10,FALSE))</f>
        <v/>
      </c>
      <c r="AG32" s="133" t="str">
        <f>IF(AG31="","",VLOOKUP(AG31,シフト記号表!$C$6:$L$47,10,FALSE))</f>
        <v/>
      </c>
      <c r="AH32" s="133" t="str">
        <f>IF(AH31="","",VLOOKUP(AH31,シフト記号表!$C$6:$L$47,10,FALSE))</f>
        <v/>
      </c>
      <c r="AI32" s="133" t="str">
        <f>IF(AI31="","",VLOOKUP(AI31,シフト記号表!$C$6:$L$47,10,FALSE))</f>
        <v/>
      </c>
      <c r="AJ32" s="134" t="str">
        <f>IF(AJ31="","",VLOOKUP(AJ31,シフト記号表!$C$6:$L$47,10,FALSE))</f>
        <v/>
      </c>
      <c r="AK32" s="132" t="str">
        <f>IF(AK31="","",VLOOKUP(AK31,シフト記号表!$C$6:$L$47,10,FALSE))</f>
        <v/>
      </c>
      <c r="AL32" s="133" t="str">
        <f>IF(AL31="","",VLOOKUP(AL31,シフト記号表!$C$6:$L$47,10,FALSE))</f>
        <v/>
      </c>
      <c r="AM32" s="133" t="str">
        <f>IF(AM31="","",VLOOKUP(AM31,シフト記号表!$C$6:$L$47,10,FALSE))</f>
        <v/>
      </c>
      <c r="AN32" s="133" t="str">
        <f>IF(AN31="","",VLOOKUP(AN31,シフト記号表!$C$6:$L$47,10,FALSE))</f>
        <v/>
      </c>
      <c r="AO32" s="133" t="str">
        <f>IF(AO31="","",VLOOKUP(AO31,シフト記号表!$C$6:$L$47,10,FALSE))</f>
        <v/>
      </c>
      <c r="AP32" s="133" t="str">
        <f>IF(AP31="","",VLOOKUP(AP31,シフト記号表!$C$6:$L$47,10,FALSE))</f>
        <v/>
      </c>
      <c r="AQ32" s="134" t="str">
        <f>IF(AQ31="","",VLOOKUP(AQ31,シフト記号表!$C$6:$L$47,10,FALSE))</f>
        <v/>
      </c>
      <c r="AR32" s="132" t="str">
        <f>IF(AR31="","",VLOOKUP(AR31,シフト記号表!$C$6:$L$47,10,FALSE))</f>
        <v/>
      </c>
      <c r="AS32" s="133" t="str">
        <f>IF(AS31="","",VLOOKUP(AS31,シフト記号表!$C$6:$L$47,10,FALSE))</f>
        <v/>
      </c>
      <c r="AT32" s="133" t="str">
        <f>IF(AT31="","",VLOOKUP(AT31,シフト記号表!$C$6:$L$47,10,FALSE))</f>
        <v/>
      </c>
      <c r="AU32" s="133" t="str">
        <f>IF(AU31="","",VLOOKUP(AU31,シフト記号表!$C$6:$L$47,10,FALSE))</f>
        <v/>
      </c>
      <c r="AV32" s="133" t="str">
        <f>IF(AV31="","",VLOOKUP(AV31,シフト記号表!$C$6:$L$47,10,FALSE))</f>
        <v/>
      </c>
      <c r="AW32" s="133" t="str">
        <f>IF(AW31="","",VLOOKUP(AW31,シフト記号表!$C$6:$L$47,10,FALSE))</f>
        <v/>
      </c>
      <c r="AX32" s="134" t="str">
        <f>IF(AX31="","",VLOOKUP(AX31,シフト記号表!$C$6:$L$47,10,FALSE))</f>
        <v/>
      </c>
      <c r="AY32" s="132" t="str">
        <f>IF(AY31="","",VLOOKUP(AY31,シフト記号表!$C$6:$L$47,10,FALSE))</f>
        <v/>
      </c>
      <c r="AZ32" s="133" t="str">
        <f>IF(AZ31="","",VLOOKUP(AZ31,シフト記号表!$C$6:$L$47,10,FALSE))</f>
        <v/>
      </c>
      <c r="BA32" s="133" t="str">
        <f>IF(BA31="","",VLOOKUP(BA31,シフト記号表!$C$6:$L$47,10,FALSE))</f>
        <v/>
      </c>
      <c r="BB32" s="135">
        <f>IF($BE$3="４週",SUM(W32:AX32),IF($BE$3="暦月",SUM(W32:BA32),""))</f>
        <v>0</v>
      </c>
      <c r="BC32" s="136"/>
      <c r="BD32" s="137">
        <f>IF($BE$3="４週",BB32/4,IF($BE$3="暦月",(BB32/($BE$8/7)),""))</f>
        <v>0</v>
      </c>
      <c r="BE32" s="136"/>
      <c r="BF32" s="138"/>
      <c r="BG32" s="139"/>
      <c r="BH32" s="139"/>
      <c r="BI32" s="139"/>
      <c r="BJ32" s="140"/>
    </row>
    <row r="33" spans="2:62" ht="20.25" customHeight="1" x14ac:dyDescent="0.45">
      <c r="B33" s="92">
        <f>B31+1</f>
        <v>9</v>
      </c>
      <c r="C33" s="141"/>
      <c r="D33" s="142"/>
      <c r="E33" s="120"/>
      <c r="F33" s="121"/>
      <c r="G33" s="120"/>
      <c r="H33" s="121"/>
      <c r="I33" s="145"/>
      <c r="J33" s="146"/>
      <c r="K33" s="147"/>
      <c r="L33" s="148"/>
      <c r="M33" s="148"/>
      <c r="N33" s="142"/>
      <c r="O33" s="126"/>
      <c r="P33" s="127"/>
      <c r="Q33" s="127"/>
      <c r="R33" s="127"/>
      <c r="S33" s="128"/>
      <c r="T33" s="149" t="s">
        <v>37</v>
      </c>
      <c r="U33" s="150"/>
      <c r="V33" s="151"/>
      <c r="W33" s="152"/>
      <c r="X33" s="153"/>
      <c r="Y33" s="153"/>
      <c r="Z33" s="153"/>
      <c r="AA33" s="153"/>
      <c r="AB33" s="153"/>
      <c r="AC33" s="154"/>
      <c r="AD33" s="152"/>
      <c r="AE33" s="153"/>
      <c r="AF33" s="153"/>
      <c r="AG33" s="153"/>
      <c r="AH33" s="153"/>
      <c r="AI33" s="153"/>
      <c r="AJ33" s="154"/>
      <c r="AK33" s="152"/>
      <c r="AL33" s="153"/>
      <c r="AM33" s="153"/>
      <c r="AN33" s="153"/>
      <c r="AO33" s="153"/>
      <c r="AP33" s="153"/>
      <c r="AQ33" s="154"/>
      <c r="AR33" s="152"/>
      <c r="AS33" s="153"/>
      <c r="AT33" s="153"/>
      <c r="AU33" s="153"/>
      <c r="AV33" s="153"/>
      <c r="AW33" s="153"/>
      <c r="AX33" s="154"/>
      <c r="AY33" s="152"/>
      <c r="AZ33" s="153"/>
      <c r="BA33" s="155"/>
      <c r="BB33" s="156"/>
      <c r="BC33" s="157"/>
      <c r="BD33" s="158"/>
      <c r="BE33" s="159"/>
      <c r="BF33" s="160"/>
      <c r="BG33" s="161"/>
      <c r="BH33" s="161"/>
      <c r="BI33" s="161"/>
      <c r="BJ33" s="162"/>
    </row>
    <row r="34" spans="2:62" ht="20.25" customHeight="1" x14ac:dyDescent="0.45">
      <c r="B34" s="117"/>
      <c r="C34" s="118"/>
      <c r="D34" s="119"/>
      <c r="E34" s="120"/>
      <c r="F34" s="121">
        <f>C33</f>
        <v>0</v>
      </c>
      <c r="G34" s="120"/>
      <c r="H34" s="121">
        <f>I33</f>
        <v>0</v>
      </c>
      <c r="I34" s="122"/>
      <c r="J34" s="123"/>
      <c r="K34" s="124"/>
      <c r="L34" s="125"/>
      <c r="M34" s="125"/>
      <c r="N34" s="119"/>
      <c r="O34" s="126"/>
      <c r="P34" s="127"/>
      <c r="Q34" s="127"/>
      <c r="R34" s="127"/>
      <c r="S34" s="128"/>
      <c r="T34" s="163" t="s">
        <v>38</v>
      </c>
      <c r="U34" s="164"/>
      <c r="V34" s="165"/>
      <c r="W34" s="132" t="str">
        <f>IF(W33="","",VLOOKUP(W33,シフト記号表!$C$6:$L$47,10,FALSE))</f>
        <v/>
      </c>
      <c r="X34" s="133" t="str">
        <f>IF(X33="","",VLOOKUP(X33,シフト記号表!$C$6:$L$47,10,FALSE))</f>
        <v/>
      </c>
      <c r="Y34" s="133" t="str">
        <f>IF(Y33="","",VLOOKUP(Y33,シフト記号表!$C$6:$L$47,10,FALSE))</f>
        <v/>
      </c>
      <c r="Z34" s="133" t="str">
        <f>IF(Z33="","",VLOOKUP(Z33,シフト記号表!$C$6:$L$47,10,FALSE))</f>
        <v/>
      </c>
      <c r="AA34" s="133" t="str">
        <f>IF(AA33="","",VLOOKUP(AA33,シフト記号表!$C$6:$L$47,10,FALSE))</f>
        <v/>
      </c>
      <c r="AB34" s="133" t="str">
        <f>IF(AB33="","",VLOOKUP(AB33,シフト記号表!$C$6:$L$47,10,FALSE))</f>
        <v/>
      </c>
      <c r="AC34" s="134" t="str">
        <f>IF(AC33="","",VLOOKUP(AC33,シフト記号表!$C$6:$L$47,10,FALSE))</f>
        <v/>
      </c>
      <c r="AD34" s="132" t="str">
        <f>IF(AD33="","",VLOOKUP(AD33,シフト記号表!$C$6:$L$47,10,FALSE))</f>
        <v/>
      </c>
      <c r="AE34" s="133" t="str">
        <f>IF(AE33="","",VLOOKUP(AE33,シフト記号表!$C$6:$L$47,10,FALSE))</f>
        <v/>
      </c>
      <c r="AF34" s="133" t="str">
        <f>IF(AF33="","",VLOOKUP(AF33,シフト記号表!$C$6:$L$47,10,FALSE))</f>
        <v/>
      </c>
      <c r="AG34" s="133" t="str">
        <f>IF(AG33="","",VLOOKUP(AG33,シフト記号表!$C$6:$L$47,10,FALSE))</f>
        <v/>
      </c>
      <c r="AH34" s="133" t="str">
        <f>IF(AH33="","",VLOOKUP(AH33,シフト記号表!$C$6:$L$47,10,FALSE))</f>
        <v/>
      </c>
      <c r="AI34" s="133" t="str">
        <f>IF(AI33="","",VLOOKUP(AI33,シフト記号表!$C$6:$L$47,10,FALSE))</f>
        <v/>
      </c>
      <c r="AJ34" s="134" t="str">
        <f>IF(AJ33="","",VLOOKUP(AJ33,シフト記号表!$C$6:$L$47,10,FALSE))</f>
        <v/>
      </c>
      <c r="AK34" s="132" t="str">
        <f>IF(AK33="","",VLOOKUP(AK33,シフト記号表!$C$6:$L$47,10,FALSE))</f>
        <v/>
      </c>
      <c r="AL34" s="133" t="str">
        <f>IF(AL33="","",VLOOKUP(AL33,シフト記号表!$C$6:$L$47,10,FALSE))</f>
        <v/>
      </c>
      <c r="AM34" s="133" t="str">
        <f>IF(AM33="","",VLOOKUP(AM33,シフト記号表!$C$6:$L$47,10,FALSE))</f>
        <v/>
      </c>
      <c r="AN34" s="133" t="str">
        <f>IF(AN33="","",VLOOKUP(AN33,シフト記号表!$C$6:$L$47,10,FALSE))</f>
        <v/>
      </c>
      <c r="AO34" s="133" t="str">
        <f>IF(AO33="","",VLOOKUP(AO33,シフト記号表!$C$6:$L$47,10,FALSE))</f>
        <v/>
      </c>
      <c r="AP34" s="133" t="str">
        <f>IF(AP33="","",VLOOKUP(AP33,シフト記号表!$C$6:$L$47,10,FALSE))</f>
        <v/>
      </c>
      <c r="AQ34" s="134" t="str">
        <f>IF(AQ33="","",VLOOKUP(AQ33,シフト記号表!$C$6:$L$47,10,FALSE))</f>
        <v/>
      </c>
      <c r="AR34" s="132" t="str">
        <f>IF(AR33="","",VLOOKUP(AR33,シフト記号表!$C$6:$L$47,10,FALSE))</f>
        <v/>
      </c>
      <c r="AS34" s="133" t="str">
        <f>IF(AS33="","",VLOOKUP(AS33,シフト記号表!$C$6:$L$47,10,FALSE))</f>
        <v/>
      </c>
      <c r="AT34" s="133" t="str">
        <f>IF(AT33="","",VLOOKUP(AT33,シフト記号表!$C$6:$L$47,10,FALSE))</f>
        <v/>
      </c>
      <c r="AU34" s="133" t="str">
        <f>IF(AU33="","",VLOOKUP(AU33,シフト記号表!$C$6:$L$47,10,FALSE))</f>
        <v/>
      </c>
      <c r="AV34" s="133" t="str">
        <f>IF(AV33="","",VLOOKUP(AV33,シフト記号表!$C$6:$L$47,10,FALSE))</f>
        <v/>
      </c>
      <c r="AW34" s="133" t="str">
        <f>IF(AW33="","",VLOOKUP(AW33,シフト記号表!$C$6:$L$47,10,FALSE))</f>
        <v/>
      </c>
      <c r="AX34" s="134" t="str">
        <f>IF(AX33="","",VLOOKUP(AX33,シフト記号表!$C$6:$L$47,10,FALSE))</f>
        <v/>
      </c>
      <c r="AY34" s="132" t="str">
        <f>IF(AY33="","",VLOOKUP(AY33,シフト記号表!$C$6:$L$47,10,FALSE))</f>
        <v/>
      </c>
      <c r="AZ34" s="133" t="str">
        <f>IF(AZ33="","",VLOOKUP(AZ33,シフト記号表!$C$6:$L$47,10,FALSE))</f>
        <v/>
      </c>
      <c r="BA34" s="133" t="str">
        <f>IF(BA33="","",VLOOKUP(BA33,シフト記号表!$C$6:$L$47,10,FALSE))</f>
        <v/>
      </c>
      <c r="BB34" s="135">
        <f>IF($BE$3="４週",SUM(W34:AX34),IF($BE$3="暦月",SUM(W34:BA34),""))</f>
        <v>0</v>
      </c>
      <c r="BC34" s="136"/>
      <c r="BD34" s="137">
        <f>IF($BE$3="４週",BB34/4,IF($BE$3="暦月",(BB34/($BE$8/7)),""))</f>
        <v>0</v>
      </c>
      <c r="BE34" s="136"/>
      <c r="BF34" s="138"/>
      <c r="BG34" s="139"/>
      <c r="BH34" s="139"/>
      <c r="BI34" s="139"/>
      <c r="BJ34" s="140"/>
    </row>
    <row r="35" spans="2:62" ht="20.25" customHeight="1" x14ac:dyDescent="0.45">
      <c r="B35" s="92">
        <f>B33+1</f>
        <v>10</v>
      </c>
      <c r="C35" s="141"/>
      <c r="D35" s="142"/>
      <c r="E35" s="120"/>
      <c r="F35" s="121"/>
      <c r="G35" s="120"/>
      <c r="H35" s="121"/>
      <c r="I35" s="145"/>
      <c r="J35" s="146"/>
      <c r="K35" s="147"/>
      <c r="L35" s="148"/>
      <c r="M35" s="148"/>
      <c r="N35" s="142"/>
      <c r="O35" s="126"/>
      <c r="P35" s="127"/>
      <c r="Q35" s="127"/>
      <c r="R35" s="127"/>
      <c r="S35" s="128"/>
      <c r="T35" s="166" t="s">
        <v>37</v>
      </c>
      <c r="V35" s="167"/>
      <c r="W35" s="152"/>
      <c r="X35" s="153"/>
      <c r="Y35" s="153"/>
      <c r="Z35" s="153"/>
      <c r="AA35" s="153"/>
      <c r="AB35" s="153"/>
      <c r="AC35" s="154"/>
      <c r="AD35" s="152"/>
      <c r="AE35" s="153"/>
      <c r="AF35" s="153"/>
      <c r="AG35" s="153"/>
      <c r="AH35" s="153"/>
      <c r="AI35" s="153"/>
      <c r="AJ35" s="154"/>
      <c r="AK35" s="152"/>
      <c r="AL35" s="153"/>
      <c r="AM35" s="153"/>
      <c r="AN35" s="153"/>
      <c r="AO35" s="153"/>
      <c r="AP35" s="153"/>
      <c r="AQ35" s="154"/>
      <c r="AR35" s="152"/>
      <c r="AS35" s="153"/>
      <c r="AT35" s="153"/>
      <c r="AU35" s="153"/>
      <c r="AV35" s="153"/>
      <c r="AW35" s="153"/>
      <c r="AX35" s="154"/>
      <c r="AY35" s="152"/>
      <c r="AZ35" s="153"/>
      <c r="BA35" s="155"/>
      <c r="BB35" s="156"/>
      <c r="BC35" s="157"/>
      <c r="BD35" s="158"/>
      <c r="BE35" s="159"/>
      <c r="BF35" s="160"/>
      <c r="BG35" s="161"/>
      <c r="BH35" s="161"/>
      <c r="BI35" s="161"/>
      <c r="BJ35" s="162"/>
    </row>
    <row r="36" spans="2:62" ht="20.25" customHeight="1" x14ac:dyDescent="0.45">
      <c r="B36" s="117"/>
      <c r="C36" s="118"/>
      <c r="D36" s="119"/>
      <c r="E36" s="120"/>
      <c r="F36" s="121">
        <f>C35</f>
        <v>0</v>
      </c>
      <c r="G36" s="120"/>
      <c r="H36" s="121">
        <f>I35</f>
        <v>0</v>
      </c>
      <c r="I36" s="122"/>
      <c r="J36" s="123"/>
      <c r="K36" s="124"/>
      <c r="L36" s="125"/>
      <c r="M36" s="125"/>
      <c r="N36" s="119"/>
      <c r="O36" s="126"/>
      <c r="P36" s="127"/>
      <c r="Q36" s="127"/>
      <c r="R36" s="127"/>
      <c r="S36" s="128"/>
      <c r="T36" s="163" t="s">
        <v>38</v>
      </c>
      <c r="U36" s="164"/>
      <c r="V36" s="165"/>
      <c r="W36" s="132" t="str">
        <f>IF(W35="","",VLOOKUP(W35,シフト記号表!$C$6:$L$47,10,FALSE))</f>
        <v/>
      </c>
      <c r="X36" s="133" t="str">
        <f>IF(X35="","",VLOOKUP(X35,シフト記号表!$C$6:$L$47,10,FALSE))</f>
        <v/>
      </c>
      <c r="Y36" s="133" t="str">
        <f>IF(Y35="","",VLOOKUP(Y35,シフト記号表!$C$6:$L$47,10,FALSE))</f>
        <v/>
      </c>
      <c r="Z36" s="133" t="str">
        <f>IF(Z35="","",VLOOKUP(Z35,シフト記号表!$C$6:$L$47,10,FALSE))</f>
        <v/>
      </c>
      <c r="AA36" s="133" t="str">
        <f>IF(AA35="","",VLOOKUP(AA35,シフト記号表!$C$6:$L$47,10,FALSE))</f>
        <v/>
      </c>
      <c r="AB36" s="133" t="str">
        <f>IF(AB35="","",VLOOKUP(AB35,シフト記号表!$C$6:$L$47,10,FALSE))</f>
        <v/>
      </c>
      <c r="AC36" s="134" t="str">
        <f>IF(AC35="","",VLOOKUP(AC35,シフト記号表!$C$6:$L$47,10,FALSE))</f>
        <v/>
      </c>
      <c r="AD36" s="132" t="str">
        <f>IF(AD35="","",VLOOKUP(AD35,シフト記号表!$C$6:$L$47,10,FALSE))</f>
        <v/>
      </c>
      <c r="AE36" s="133" t="str">
        <f>IF(AE35="","",VLOOKUP(AE35,シフト記号表!$C$6:$L$47,10,FALSE))</f>
        <v/>
      </c>
      <c r="AF36" s="133" t="str">
        <f>IF(AF35="","",VLOOKUP(AF35,シフト記号表!$C$6:$L$47,10,FALSE))</f>
        <v/>
      </c>
      <c r="AG36" s="133" t="str">
        <f>IF(AG35="","",VLOOKUP(AG35,シフト記号表!$C$6:$L$47,10,FALSE))</f>
        <v/>
      </c>
      <c r="AH36" s="133" t="str">
        <f>IF(AH35="","",VLOOKUP(AH35,シフト記号表!$C$6:$L$47,10,FALSE))</f>
        <v/>
      </c>
      <c r="AI36" s="133" t="str">
        <f>IF(AI35="","",VLOOKUP(AI35,シフト記号表!$C$6:$L$47,10,FALSE))</f>
        <v/>
      </c>
      <c r="AJ36" s="134" t="str">
        <f>IF(AJ35="","",VLOOKUP(AJ35,シフト記号表!$C$6:$L$47,10,FALSE))</f>
        <v/>
      </c>
      <c r="AK36" s="132" t="str">
        <f>IF(AK35="","",VLOOKUP(AK35,シフト記号表!$C$6:$L$47,10,FALSE))</f>
        <v/>
      </c>
      <c r="AL36" s="133" t="str">
        <f>IF(AL35="","",VLOOKUP(AL35,シフト記号表!$C$6:$L$47,10,FALSE))</f>
        <v/>
      </c>
      <c r="AM36" s="133" t="str">
        <f>IF(AM35="","",VLOOKUP(AM35,シフト記号表!$C$6:$L$47,10,FALSE))</f>
        <v/>
      </c>
      <c r="AN36" s="133" t="str">
        <f>IF(AN35="","",VLOOKUP(AN35,シフト記号表!$C$6:$L$47,10,FALSE))</f>
        <v/>
      </c>
      <c r="AO36" s="133" t="str">
        <f>IF(AO35="","",VLOOKUP(AO35,シフト記号表!$C$6:$L$47,10,FALSE))</f>
        <v/>
      </c>
      <c r="AP36" s="133" t="str">
        <f>IF(AP35="","",VLOOKUP(AP35,シフト記号表!$C$6:$L$47,10,FALSE))</f>
        <v/>
      </c>
      <c r="AQ36" s="134" t="str">
        <f>IF(AQ35="","",VLOOKUP(AQ35,シフト記号表!$C$6:$L$47,10,FALSE))</f>
        <v/>
      </c>
      <c r="AR36" s="132" t="str">
        <f>IF(AR35="","",VLOOKUP(AR35,シフト記号表!$C$6:$L$47,10,FALSE))</f>
        <v/>
      </c>
      <c r="AS36" s="133" t="str">
        <f>IF(AS35="","",VLOOKUP(AS35,シフト記号表!$C$6:$L$47,10,FALSE))</f>
        <v/>
      </c>
      <c r="AT36" s="133" t="str">
        <f>IF(AT35="","",VLOOKUP(AT35,シフト記号表!$C$6:$L$47,10,FALSE))</f>
        <v/>
      </c>
      <c r="AU36" s="133" t="str">
        <f>IF(AU35="","",VLOOKUP(AU35,シフト記号表!$C$6:$L$47,10,FALSE))</f>
        <v/>
      </c>
      <c r="AV36" s="133" t="str">
        <f>IF(AV35="","",VLOOKUP(AV35,シフト記号表!$C$6:$L$47,10,FALSE))</f>
        <v/>
      </c>
      <c r="AW36" s="133" t="str">
        <f>IF(AW35="","",VLOOKUP(AW35,シフト記号表!$C$6:$L$47,10,FALSE))</f>
        <v/>
      </c>
      <c r="AX36" s="134" t="str">
        <f>IF(AX35="","",VLOOKUP(AX35,シフト記号表!$C$6:$L$47,10,FALSE))</f>
        <v/>
      </c>
      <c r="AY36" s="132" t="str">
        <f>IF(AY35="","",VLOOKUP(AY35,シフト記号表!$C$6:$L$47,10,FALSE))</f>
        <v/>
      </c>
      <c r="AZ36" s="133" t="str">
        <f>IF(AZ35="","",VLOOKUP(AZ35,シフト記号表!$C$6:$L$47,10,FALSE))</f>
        <v/>
      </c>
      <c r="BA36" s="133" t="str">
        <f>IF(BA35="","",VLOOKUP(BA35,シフト記号表!$C$6:$L$47,10,FALSE))</f>
        <v/>
      </c>
      <c r="BB36" s="135">
        <f>IF($BE$3="４週",SUM(W36:AX36),IF($BE$3="暦月",SUM(W36:BA36),""))</f>
        <v>0</v>
      </c>
      <c r="BC36" s="136"/>
      <c r="BD36" s="137">
        <f>IF($BE$3="４週",BB36/4,IF($BE$3="暦月",(BB36/($BE$8/7)),""))</f>
        <v>0</v>
      </c>
      <c r="BE36" s="136"/>
      <c r="BF36" s="138"/>
      <c r="BG36" s="139"/>
      <c r="BH36" s="139"/>
      <c r="BI36" s="139"/>
      <c r="BJ36" s="140"/>
    </row>
    <row r="37" spans="2:62" ht="20.25" customHeight="1" x14ac:dyDescent="0.45">
      <c r="B37" s="92">
        <f>B35+1</f>
        <v>11</v>
      </c>
      <c r="C37" s="141"/>
      <c r="D37" s="142"/>
      <c r="E37" s="120"/>
      <c r="F37" s="121"/>
      <c r="G37" s="120"/>
      <c r="H37" s="121"/>
      <c r="I37" s="145"/>
      <c r="J37" s="146"/>
      <c r="K37" s="147"/>
      <c r="L37" s="148"/>
      <c r="M37" s="148"/>
      <c r="N37" s="142"/>
      <c r="O37" s="126"/>
      <c r="P37" s="127"/>
      <c r="Q37" s="127"/>
      <c r="R37" s="127"/>
      <c r="S37" s="128"/>
      <c r="T37" s="166" t="s">
        <v>37</v>
      </c>
      <c r="V37" s="167"/>
      <c r="W37" s="152"/>
      <c r="X37" s="153"/>
      <c r="Y37" s="153"/>
      <c r="Z37" s="153"/>
      <c r="AA37" s="153"/>
      <c r="AB37" s="153"/>
      <c r="AC37" s="154"/>
      <c r="AD37" s="152"/>
      <c r="AE37" s="153"/>
      <c r="AF37" s="153"/>
      <c r="AG37" s="153"/>
      <c r="AH37" s="153"/>
      <c r="AI37" s="153"/>
      <c r="AJ37" s="154"/>
      <c r="AK37" s="152"/>
      <c r="AL37" s="153"/>
      <c r="AM37" s="153"/>
      <c r="AN37" s="153"/>
      <c r="AO37" s="153"/>
      <c r="AP37" s="153"/>
      <c r="AQ37" s="154"/>
      <c r="AR37" s="152"/>
      <c r="AS37" s="153"/>
      <c r="AT37" s="153"/>
      <c r="AU37" s="153"/>
      <c r="AV37" s="153"/>
      <c r="AW37" s="153"/>
      <c r="AX37" s="154"/>
      <c r="AY37" s="152"/>
      <c r="AZ37" s="153"/>
      <c r="BA37" s="155"/>
      <c r="BB37" s="156"/>
      <c r="BC37" s="157"/>
      <c r="BD37" s="158"/>
      <c r="BE37" s="159"/>
      <c r="BF37" s="160"/>
      <c r="BG37" s="161"/>
      <c r="BH37" s="161"/>
      <c r="BI37" s="161"/>
      <c r="BJ37" s="162"/>
    </row>
    <row r="38" spans="2:62" ht="20.25" customHeight="1" x14ac:dyDescent="0.45">
      <c r="B38" s="117"/>
      <c r="C38" s="118"/>
      <c r="D38" s="119"/>
      <c r="E38" s="120"/>
      <c r="F38" s="121">
        <f>C37</f>
        <v>0</v>
      </c>
      <c r="G38" s="120"/>
      <c r="H38" s="121">
        <f>I37</f>
        <v>0</v>
      </c>
      <c r="I38" s="122"/>
      <c r="J38" s="123"/>
      <c r="K38" s="124"/>
      <c r="L38" s="125"/>
      <c r="M38" s="125"/>
      <c r="N38" s="119"/>
      <c r="O38" s="126"/>
      <c r="P38" s="127"/>
      <c r="Q38" s="127"/>
      <c r="R38" s="127"/>
      <c r="S38" s="128"/>
      <c r="T38" s="163" t="s">
        <v>38</v>
      </c>
      <c r="U38" s="164"/>
      <c r="V38" s="165"/>
      <c r="W38" s="132" t="str">
        <f>IF(W37="","",VLOOKUP(W37,シフト記号表!$C$6:$L$47,10,FALSE))</f>
        <v/>
      </c>
      <c r="X38" s="133" t="str">
        <f>IF(X37="","",VLOOKUP(X37,シフト記号表!$C$6:$L$47,10,FALSE))</f>
        <v/>
      </c>
      <c r="Y38" s="133" t="str">
        <f>IF(Y37="","",VLOOKUP(Y37,シフト記号表!$C$6:$L$47,10,FALSE))</f>
        <v/>
      </c>
      <c r="Z38" s="133" t="str">
        <f>IF(Z37="","",VLOOKUP(Z37,シフト記号表!$C$6:$L$47,10,FALSE))</f>
        <v/>
      </c>
      <c r="AA38" s="133" t="str">
        <f>IF(AA37="","",VLOOKUP(AA37,シフト記号表!$C$6:$L$47,10,FALSE))</f>
        <v/>
      </c>
      <c r="AB38" s="133" t="str">
        <f>IF(AB37="","",VLOOKUP(AB37,シフト記号表!$C$6:$L$47,10,FALSE))</f>
        <v/>
      </c>
      <c r="AC38" s="134" t="str">
        <f>IF(AC37="","",VLOOKUP(AC37,シフト記号表!$C$6:$L$47,10,FALSE))</f>
        <v/>
      </c>
      <c r="AD38" s="132" t="str">
        <f>IF(AD37="","",VLOOKUP(AD37,シフト記号表!$C$6:$L$47,10,FALSE))</f>
        <v/>
      </c>
      <c r="AE38" s="133" t="str">
        <f>IF(AE37="","",VLOOKUP(AE37,シフト記号表!$C$6:$L$47,10,FALSE))</f>
        <v/>
      </c>
      <c r="AF38" s="133" t="str">
        <f>IF(AF37="","",VLOOKUP(AF37,シフト記号表!$C$6:$L$47,10,FALSE))</f>
        <v/>
      </c>
      <c r="AG38" s="133" t="str">
        <f>IF(AG37="","",VLOOKUP(AG37,シフト記号表!$C$6:$L$47,10,FALSE))</f>
        <v/>
      </c>
      <c r="AH38" s="133" t="str">
        <f>IF(AH37="","",VLOOKUP(AH37,シフト記号表!$C$6:$L$47,10,FALSE))</f>
        <v/>
      </c>
      <c r="AI38" s="133" t="str">
        <f>IF(AI37="","",VLOOKUP(AI37,シフト記号表!$C$6:$L$47,10,FALSE))</f>
        <v/>
      </c>
      <c r="AJ38" s="134" t="str">
        <f>IF(AJ37="","",VLOOKUP(AJ37,シフト記号表!$C$6:$L$47,10,FALSE))</f>
        <v/>
      </c>
      <c r="AK38" s="132" t="str">
        <f>IF(AK37="","",VLOOKUP(AK37,シフト記号表!$C$6:$L$47,10,FALSE))</f>
        <v/>
      </c>
      <c r="AL38" s="133" t="str">
        <f>IF(AL37="","",VLOOKUP(AL37,シフト記号表!$C$6:$L$47,10,FALSE))</f>
        <v/>
      </c>
      <c r="AM38" s="133" t="str">
        <f>IF(AM37="","",VLOOKUP(AM37,シフト記号表!$C$6:$L$47,10,FALSE))</f>
        <v/>
      </c>
      <c r="AN38" s="133" t="str">
        <f>IF(AN37="","",VLOOKUP(AN37,シフト記号表!$C$6:$L$47,10,FALSE))</f>
        <v/>
      </c>
      <c r="AO38" s="133" t="str">
        <f>IF(AO37="","",VLOOKUP(AO37,シフト記号表!$C$6:$L$47,10,FALSE))</f>
        <v/>
      </c>
      <c r="AP38" s="133" t="str">
        <f>IF(AP37="","",VLOOKUP(AP37,シフト記号表!$C$6:$L$47,10,FALSE))</f>
        <v/>
      </c>
      <c r="AQ38" s="134" t="str">
        <f>IF(AQ37="","",VLOOKUP(AQ37,シフト記号表!$C$6:$L$47,10,FALSE))</f>
        <v/>
      </c>
      <c r="AR38" s="132" t="str">
        <f>IF(AR37="","",VLOOKUP(AR37,シフト記号表!$C$6:$L$47,10,FALSE))</f>
        <v/>
      </c>
      <c r="AS38" s="133" t="str">
        <f>IF(AS37="","",VLOOKUP(AS37,シフト記号表!$C$6:$L$47,10,FALSE))</f>
        <v/>
      </c>
      <c r="AT38" s="133" t="str">
        <f>IF(AT37="","",VLOOKUP(AT37,シフト記号表!$C$6:$L$47,10,FALSE))</f>
        <v/>
      </c>
      <c r="AU38" s="133" t="str">
        <f>IF(AU37="","",VLOOKUP(AU37,シフト記号表!$C$6:$L$47,10,FALSE))</f>
        <v/>
      </c>
      <c r="AV38" s="133" t="str">
        <f>IF(AV37="","",VLOOKUP(AV37,シフト記号表!$C$6:$L$47,10,FALSE))</f>
        <v/>
      </c>
      <c r="AW38" s="133" t="str">
        <f>IF(AW37="","",VLOOKUP(AW37,シフト記号表!$C$6:$L$47,10,FALSE))</f>
        <v/>
      </c>
      <c r="AX38" s="134" t="str">
        <f>IF(AX37="","",VLOOKUP(AX37,シフト記号表!$C$6:$L$47,10,FALSE))</f>
        <v/>
      </c>
      <c r="AY38" s="132" t="str">
        <f>IF(AY37="","",VLOOKUP(AY37,シフト記号表!$C$6:$L$47,10,FALSE))</f>
        <v/>
      </c>
      <c r="AZ38" s="133" t="str">
        <f>IF(AZ37="","",VLOOKUP(AZ37,シフト記号表!$C$6:$L$47,10,FALSE))</f>
        <v/>
      </c>
      <c r="BA38" s="133" t="str">
        <f>IF(BA37="","",VLOOKUP(BA37,シフト記号表!$C$6:$L$47,10,FALSE))</f>
        <v/>
      </c>
      <c r="BB38" s="135">
        <f>IF($BE$3="４週",SUM(W38:AX38),IF($BE$3="暦月",SUM(W38:BA38),""))</f>
        <v>0</v>
      </c>
      <c r="BC38" s="136"/>
      <c r="BD38" s="137">
        <f>IF($BE$3="４週",BB38/4,IF($BE$3="暦月",(BB38/($BE$8/7)),""))</f>
        <v>0</v>
      </c>
      <c r="BE38" s="136"/>
      <c r="BF38" s="138"/>
      <c r="BG38" s="139"/>
      <c r="BH38" s="139"/>
      <c r="BI38" s="139"/>
      <c r="BJ38" s="140"/>
    </row>
    <row r="39" spans="2:62" ht="20.25" customHeight="1" x14ac:dyDescent="0.45">
      <c r="B39" s="92">
        <f>B37+1</f>
        <v>12</v>
      </c>
      <c r="C39" s="141"/>
      <c r="D39" s="142"/>
      <c r="E39" s="120"/>
      <c r="F39" s="121"/>
      <c r="G39" s="120"/>
      <c r="H39" s="121"/>
      <c r="I39" s="145"/>
      <c r="J39" s="146"/>
      <c r="K39" s="147"/>
      <c r="L39" s="148"/>
      <c r="M39" s="148"/>
      <c r="N39" s="142"/>
      <c r="O39" s="126"/>
      <c r="P39" s="127"/>
      <c r="Q39" s="127"/>
      <c r="R39" s="127"/>
      <c r="S39" s="128"/>
      <c r="T39" s="166" t="s">
        <v>37</v>
      </c>
      <c r="V39" s="167"/>
      <c r="W39" s="152"/>
      <c r="X39" s="153"/>
      <c r="Y39" s="153"/>
      <c r="Z39" s="153"/>
      <c r="AA39" s="153"/>
      <c r="AB39" s="153"/>
      <c r="AC39" s="154"/>
      <c r="AD39" s="152"/>
      <c r="AE39" s="153"/>
      <c r="AF39" s="153"/>
      <c r="AG39" s="153"/>
      <c r="AH39" s="153"/>
      <c r="AI39" s="153"/>
      <c r="AJ39" s="154"/>
      <c r="AK39" s="152"/>
      <c r="AL39" s="153"/>
      <c r="AM39" s="153"/>
      <c r="AN39" s="153"/>
      <c r="AO39" s="153"/>
      <c r="AP39" s="153"/>
      <c r="AQ39" s="154"/>
      <c r="AR39" s="152"/>
      <c r="AS39" s="153"/>
      <c r="AT39" s="153"/>
      <c r="AU39" s="153"/>
      <c r="AV39" s="153"/>
      <c r="AW39" s="153"/>
      <c r="AX39" s="154"/>
      <c r="AY39" s="152"/>
      <c r="AZ39" s="153"/>
      <c r="BA39" s="155"/>
      <c r="BB39" s="156"/>
      <c r="BC39" s="157"/>
      <c r="BD39" s="158"/>
      <c r="BE39" s="159"/>
      <c r="BF39" s="160"/>
      <c r="BG39" s="161"/>
      <c r="BH39" s="161"/>
      <c r="BI39" s="161"/>
      <c r="BJ39" s="162"/>
    </row>
    <row r="40" spans="2:62" ht="20.25" customHeight="1" x14ac:dyDescent="0.45">
      <c r="B40" s="117"/>
      <c r="C40" s="118"/>
      <c r="D40" s="119"/>
      <c r="E40" s="120"/>
      <c r="F40" s="121">
        <f>C39</f>
        <v>0</v>
      </c>
      <c r="G40" s="120"/>
      <c r="H40" s="121">
        <f>I39</f>
        <v>0</v>
      </c>
      <c r="I40" s="122"/>
      <c r="J40" s="123"/>
      <c r="K40" s="124"/>
      <c r="L40" s="125"/>
      <c r="M40" s="125"/>
      <c r="N40" s="119"/>
      <c r="O40" s="126"/>
      <c r="P40" s="127"/>
      <c r="Q40" s="127"/>
      <c r="R40" s="127"/>
      <c r="S40" s="128"/>
      <c r="T40" s="163" t="s">
        <v>38</v>
      </c>
      <c r="U40" s="164"/>
      <c r="V40" s="165"/>
      <c r="W40" s="132" t="str">
        <f>IF(W39="","",VLOOKUP(W39,シフト記号表!$C$6:$L$47,10,FALSE))</f>
        <v/>
      </c>
      <c r="X40" s="133" t="str">
        <f>IF(X39="","",VLOOKUP(X39,シフト記号表!$C$6:$L$47,10,FALSE))</f>
        <v/>
      </c>
      <c r="Y40" s="133" t="str">
        <f>IF(Y39="","",VLOOKUP(Y39,シフト記号表!$C$6:$L$47,10,FALSE))</f>
        <v/>
      </c>
      <c r="Z40" s="133" t="str">
        <f>IF(Z39="","",VLOOKUP(Z39,シフト記号表!$C$6:$L$47,10,FALSE))</f>
        <v/>
      </c>
      <c r="AA40" s="133" t="str">
        <f>IF(AA39="","",VLOOKUP(AA39,シフト記号表!$C$6:$L$47,10,FALSE))</f>
        <v/>
      </c>
      <c r="AB40" s="133" t="str">
        <f>IF(AB39="","",VLOOKUP(AB39,シフト記号表!$C$6:$L$47,10,FALSE))</f>
        <v/>
      </c>
      <c r="AC40" s="134" t="str">
        <f>IF(AC39="","",VLOOKUP(AC39,シフト記号表!$C$6:$L$47,10,FALSE))</f>
        <v/>
      </c>
      <c r="AD40" s="132" t="str">
        <f>IF(AD39="","",VLOOKUP(AD39,シフト記号表!$C$6:$L$47,10,FALSE))</f>
        <v/>
      </c>
      <c r="AE40" s="133" t="str">
        <f>IF(AE39="","",VLOOKUP(AE39,シフト記号表!$C$6:$L$47,10,FALSE))</f>
        <v/>
      </c>
      <c r="AF40" s="133" t="str">
        <f>IF(AF39="","",VLOOKUP(AF39,シフト記号表!$C$6:$L$47,10,FALSE))</f>
        <v/>
      </c>
      <c r="AG40" s="133" t="str">
        <f>IF(AG39="","",VLOOKUP(AG39,シフト記号表!$C$6:$L$47,10,FALSE))</f>
        <v/>
      </c>
      <c r="AH40" s="133" t="str">
        <f>IF(AH39="","",VLOOKUP(AH39,シフト記号表!$C$6:$L$47,10,FALSE))</f>
        <v/>
      </c>
      <c r="AI40" s="133" t="str">
        <f>IF(AI39="","",VLOOKUP(AI39,シフト記号表!$C$6:$L$47,10,FALSE))</f>
        <v/>
      </c>
      <c r="AJ40" s="134" t="str">
        <f>IF(AJ39="","",VLOOKUP(AJ39,シフト記号表!$C$6:$L$47,10,FALSE))</f>
        <v/>
      </c>
      <c r="AK40" s="132" t="str">
        <f>IF(AK39="","",VLOOKUP(AK39,シフト記号表!$C$6:$L$47,10,FALSE))</f>
        <v/>
      </c>
      <c r="AL40" s="133" t="str">
        <f>IF(AL39="","",VLOOKUP(AL39,シフト記号表!$C$6:$L$47,10,FALSE))</f>
        <v/>
      </c>
      <c r="AM40" s="133" t="str">
        <f>IF(AM39="","",VLOOKUP(AM39,シフト記号表!$C$6:$L$47,10,FALSE))</f>
        <v/>
      </c>
      <c r="AN40" s="133" t="str">
        <f>IF(AN39="","",VLOOKUP(AN39,シフト記号表!$C$6:$L$47,10,FALSE))</f>
        <v/>
      </c>
      <c r="AO40" s="133" t="str">
        <f>IF(AO39="","",VLOOKUP(AO39,シフト記号表!$C$6:$L$47,10,FALSE))</f>
        <v/>
      </c>
      <c r="AP40" s="133" t="str">
        <f>IF(AP39="","",VLOOKUP(AP39,シフト記号表!$C$6:$L$47,10,FALSE))</f>
        <v/>
      </c>
      <c r="AQ40" s="134" t="str">
        <f>IF(AQ39="","",VLOOKUP(AQ39,シフト記号表!$C$6:$L$47,10,FALSE))</f>
        <v/>
      </c>
      <c r="AR40" s="132" t="str">
        <f>IF(AR39="","",VLOOKUP(AR39,シフト記号表!$C$6:$L$47,10,FALSE))</f>
        <v/>
      </c>
      <c r="AS40" s="133" t="str">
        <f>IF(AS39="","",VLOOKUP(AS39,シフト記号表!$C$6:$L$47,10,FALSE))</f>
        <v/>
      </c>
      <c r="AT40" s="133" t="str">
        <f>IF(AT39="","",VLOOKUP(AT39,シフト記号表!$C$6:$L$47,10,FALSE))</f>
        <v/>
      </c>
      <c r="AU40" s="133" t="str">
        <f>IF(AU39="","",VLOOKUP(AU39,シフト記号表!$C$6:$L$47,10,FALSE))</f>
        <v/>
      </c>
      <c r="AV40" s="133" t="str">
        <f>IF(AV39="","",VLOOKUP(AV39,シフト記号表!$C$6:$L$47,10,FALSE))</f>
        <v/>
      </c>
      <c r="AW40" s="133" t="str">
        <f>IF(AW39="","",VLOOKUP(AW39,シフト記号表!$C$6:$L$47,10,FALSE))</f>
        <v/>
      </c>
      <c r="AX40" s="134" t="str">
        <f>IF(AX39="","",VLOOKUP(AX39,シフト記号表!$C$6:$L$47,10,FALSE))</f>
        <v/>
      </c>
      <c r="AY40" s="132" t="str">
        <f>IF(AY39="","",VLOOKUP(AY39,シフト記号表!$C$6:$L$47,10,FALSE))</f>
        <v/>
      </c>
      <c r="AZ40" s="133" t="str">
        <f>IF(AZ39="","",VLOOKUP(AZ39,シフト記号表!$C$6:$L$47,10,FALSE))</f>
        <v/>
      </c>
      <c r="BA40" s="133" t="str">
        <f>IF(BA39="","",VLOOKUP(BA39,シフト記号表!$C$6:$L$47,10,FALSE))</f>
        <v/>
      </c>
      <c r="BB40" s="135">
        <f>IF($BE$3="４週",SUM(W40:AX40),IF($BE$3="暦月",SUM(W40:BA40),""))</f>
        <v>0</v>
      </c>
      <c r="BC40" s="136"/>
      <c r="BD40" s="137">
        <f>IF($BE$3="４週",BB40/4,IF($BE$3="暦月",(BB40/($BE$8/7)),""))</f>
        <v>0</v>
      </c>
      <c r="BE40" s="136"/>
      <c r="BF40" s="138"/>
      <c r="BG40" s="139"/>
      <c r="BH40" s="139"/>
      <c r="BI40" s="139"/>
      <c r="BJ40" s="140"/>
    </row>
    <row r="41" spans="2:62" ht="20.25" customHeight="1" x14ac:dyDescent="0.45">
      <c r="B41" s="92">
        <f>B39+1</f>
        <v>13</v>
      </c>
      <c r="C41" s="141"/>
      <c r="D41" s="142"/>
      <c r="E41" s="120"/>
      <c r="F41" s="121"/>
      <c r="G41" s="120"/>
      <c r="H41" s="121"/>
      <c r="I41" s="145"/>
      <c r="J41" s="146"/>
      <c r="K41" s="147"/>
      <c r="L41" s="148"/>
      <c r="M41" s="148"/>
      <c r="N41" s="142"/>
      <c r="O41" s="126"/>
      <c r="P41" s="127"/>
      <c r="Q41" s="127"/>
      <c r="R41" s="127"/>
      <c r="S41" s="128"/>
      <c r="T41" s="166" t="s">
        <v>37</v>
      </c>
      <c r="V41" s="167"/>
      <c r="W41" s="152"/>
      <c r="X41" s="153"/>
      <c r="Y41" s="153"/>
      <c r="Z41" s="153"/>
      <c r="AA41" s="153"/>
      <c r="AB41" s="153"/>
      <c r="AC41" s="154"/>
      <c r="AD41" s="152"/>
      <c r="AE41" s="153"/>
      <c r="AF41" s="153"/>
      <c r="AG41" s="153"/>
      <c r="AH41" s="153"/>
      <c r="AI41" s="153"/>
      <c r="AJ41" s="154"/>
      <c r="AK41" s="152"/>
      <c r="AL41" s="153"/>
      <c r="AM41" s="153"/>
      <c r="AN41" s="153"/>
      <c r="AO41" s="153"/>
      <c r="AP41" s="153"/>
      <c r="AQ41" s="154"/>
      <c r="AR41" s="152"/>
      <c r="AS41" s="153"/>
      <c r="AT41" s="153"/>
      <c r="AU41" s="153"/>
      <c r="AV41" s="153"/>
      <c r="AW41" s="153"/>
      <c r="AX41" s="154"/>
      <c r="AY41" s="152"/>
      <c r="AZ41" s="153"/>
      <c r="BA41" s="155"/>
      <c r="BB41" s="156"/>
      <c r="BC41" s="157"/>
      <c r="BD41" s="158"/>
      <c r="BE41" s="159"/>
      <c r="BF41" s="160"/>
      <c r="BG41" s="161"/>
      <c r="BH41" s="161"/>
      <c r="BI41" s="161"/>
      <c r="BJ41" s="162"/>
    </row>
    <row r="42" spans="2:62" ht="20.25" customHeight="1" x14ac:dyDescent="0.45">
      <c r="B42" s="117"/>
      <c r="C42" s="118"/>
      <c r="D42" s="119"/>
      <c r="E42" s="120"/>
      <c r="F42" s="121">
        <f>C41</f>
        <v>0</v>
      </c>
      <c r="G42" s="120"/>
      <c r="H42" s="121">
        <f>I41</f>
        <v>0</v>
      </c>
      <c r="I42" s="122"/>
      <c r="J42" s="123"/>
      <c r="K42" s="124"/>
      <c r="L42" s="125"/>
      <c r="M42" s="125"/>
      <c r="N42" s="119"/>
      <c r="O42" s="126"/>
      <c r="P42" s="127"/>
      <c r="Q42" s="127"/>
      <c r="R42" s="127"/>
      <c r="S42" s="128"/>
      <c r="T42" s="163" t="s">
        <v>38</v>
      </c>
      <c r="U42" s="164"/>
      <c r="V42" s="165"/>
      <c r="W42" s="132" t="str">
        <f>IF(W41="","",VLOOKUP(W41,シフト記号表!$C$6:$L$47,10,FALSE))</f>
        <v/>
      </c>
      <c r="X42" s="133" t="str">
        <f>IF(X41="","",VLOOKUP(X41,シフト記号表!$C$6:$L$47,10,FALSE))</f>
        <v/>
      </c>
      <c r="Y42" s="133" t="str">
        <f>IF(Y41="","",VLOOKUP(Y41,シフト記号表!$C$6:$L$47,10,FALSE))</f>
        <v/>
      </c>
      <c r="Z42" s="133" t="str">
        <f>IF(Z41="","",VLOOKUP(Z41,シフト記号表!$C$6:$L$47,10,FALSE))</f>
        <v/>
      </c>
      <c r="AA42" s="133" t="str">
        <f>IF(AA41="","",VLOOKUP(AA41,シフト記号表!$C$6:$L$47,10,FALSE))</f>
        <v/>
      </c>
      <c r="AB42" s="133" t="str">
        <f>IF(AB41="","",VLOOKUP(AB41,シフト記号表!$C$6:$L$47,10,FALSE))</f>
        <v/>
      </c>
      <c r="AC42" s="134" t="str">
        <f>IF(AC41="","",VLOOKUP(AC41,シフト記号表!$C$6:$L$47,10,FALSE))</f>
        <v/>
      </c>
      <c r="AD42" s="132" t="str">
        <f>IF(AD41="","",VLOOKUP(AD41,シフト記号表!$C$6:$L$47,10,FALSE))</f>
        <v/>
      </c>
      <c r="AE42" s="133" t="str">
        <f>IF(AE41="","",VLOOKUP(AE41,シフト記号表!$C$6:$L$47,10,FALSE))</f>
        <v/>
      </c>
      <c r="AF42" s="133" t="str">
        <f>IF(AF41="","",VLOOKUP(AF41,シフト記号表!$C$6:$L$47,10,FALSE))</f>
        <v/>
      </c>
      <c r="AG42" s="133" t="str">
        <f>IF(AG41="","",VLOOKUP(AG41,シフト記号表!$C$6:$L$47,10,FALSE))</f>
        <v/>
      </c>
      <c r="AH42" s="133" t="str">
        <f>IF(AH41="","",VLOOKUP(AH41,シフト記号表!$C$6:$L$47,10,FALSE))</f>
        <v/>
      </c>
      <c r="AI42" s="133" t="str">
        <f>IF(AI41="","",VLOOKUP(AI41,シフト記号表!$C$6:$L$47,10,FALSE))</f>
        <v/>
      </c>
      <c r="AJ42" s="134" t="str">
        <f>IF(AJ41="","",VLOOKUP(AJ41,シフト記号表!$C$6:$L$47,10,FALSE))</f>
        <v/>
      </c>
      <c r="AK42" s="132" t="str">
        <f>IF(AK41="","",VLOOKUP(AK41,シフト記号表!$C$6:$L$47,10,FALSE))</f>
        <v/>
      </c>
      <c r="AL42" s="133" t="str">
        <f>IF(AL41="","",VLOOKUP(AL41,シフト記号表!$C$6:$L$47,10,FALSE))</f>
        <v/>
      </c>
      <c r="AM42" s="133" t="str">
        <f>IF(AM41="","",VLOOKUP(AM41,シフト記号表!$C$6:$L$47,10,FALSE))</f>
        <v/>
      </c>
      <c r="AN42" s="133" t="str">
        <f>IF(AN41="","",VLOOKUP(AN41,シフト記号表!$C$6:$L$47,10,FALSE))</f>
        <v/>
      </c>
      <c r="AO42" s="133" t="str">
        <f>IF(AO41="","",VLOOKUP(AO41,シフト記号表!$C$6:$L$47,10,FALSE))</f>
        <v/>
      </c>
      <c r="AP42" s="133" t="str">
        <f>IF(AP41="","",VLOOKUP(AP41,シフト記号表!$C$6:$L$47,10,FALSE))</f>
        <v/>
      </c>
      <c r="AQ42" s="134" t="str">
        <f>IF(AQ41="","",VLOOKUP(AQ41,シフト記号表!$C$6:$L$47,10,FALSE))</f>
        <v/>
      </c>
      <c r="AR42" s="132" t="str">
        <f>IF(AR41="","",VLOOKUP(AR41,シフト記号表!$C$6:$L$47,10,FALSE))</f>
        <v/>
      </c>
      <c r="AS42" s="133" t="str">
        <f>IF(AS41="","",VLOOKUP(AS41,シフト記号表!$C$6:$L$47,10,FALSE))</f>
        <v/>
      </c>
      <c r="AT42" s="133" t="str">
        <f>IF(AT41="","",VLOOKUP(AT41,シフト記号表!$C$6:$L$47,10,FALSE))</f>
        <v/>
      </c>
      <c r="AU42" s="133" t="str">
        <f>IF(AU41="","",VLOOKUP(AU41,シフト記号表!$C$6:$L$47,10,FALSE))</f>
        <v/>
      </c>
      <c r="AV42" s="133" t="str">
        <f>IF(AV41="","",VLOOKUP(AV41,シフト記号表!$C$6:$L$47,10,FALSE))</f>
        <v/>
      </c>
      <c r="AW42" s="133" t="str">
        <f>IF(AW41="","",VLOOKUP(AW41,シフト記号表!$C$6:$L$47,10,FALSE))</f>
        <v/>
      </c>
      <c r="AX42" s="134" t="str">
        <f>IF(AX41="","",VLOOKUP(AX41,シフト記号表!$C$6:$L$47,10,FALSE))</f>
        <v/>
      </c>
      <c r="AY42" s="132" t="str">
        <f>IF(AY41="","",VLOOKUP(AY41,シフト記号表!$C$6:$L$47,10,FALSE))</f>
        <v/>
      </c>
      <c r="AZ42" s="133" t="str">
        <f>IF(AZ41="","",VLOOKUP(AZ41,シフト記号表!$C$6:$L$47,10,FALSE))</f>
        <v/>
      </c>
      <c r="BA42" s="133" t="str">
        <f>IF(BA41="","",VLOOKUP(BA41,シフト記号表!$C$6:$L$47,10,FALSE))</f>
        <v/>
      </c>
      <c r="BB42" s="135">
        <f>IF($BE$3="４週",SUM(W42:AX42),IF($BE$3="暦月",SUM(W42:BA42),""))</f>
        <v>0</v>
      </c>
      <c r="BC42" s="136"/>
      <c r="BD42" s="137">
        <f>IF($BE$3="４週",BB42/4,IF($BE$3="暦月",(BB42/($BE$8/7)),""))</f>
        <v>0</v>
      </c>
      <c r="BE42" s="136"/>
      <c r="BF42" s="138"/>
      <c r="BG42" s="139"/>
      <c r="BH42" s="139"/>
      <c r="BI42" s="139"/>
      <c r="BJ42" s="140"/>
    </row>
    <row r="43" spans="2:62" ht="20.25" customHeight="1" x14ac:dyDescent="0.45">
      <c r="B43" s="92">
        <f>B41+1</f>
        <v>14</v>
      </c>
      <c r="C43" s="141"/>
      <c r="D43" s="142"/>
      <c r="E43" s="120"/>
      <c r="F43" s="121"/>
      <c r="G43" s="120"/>
      <c r="H43" s="121"/>
      <c r="I43" s="145"/>
      <c r="J43" s="146"/>
      <c r="K43" s="147"/>
      <c r="L43" s="148"/>
      <c r="M43" s="148"/>
      <c r="N43" s="142"/>
      <c r="O43" s="126"/>
      <c r="P43" s="127"/>
      <c r="Q43" s="127"/>
      <c r="R43" s="127"/>
      <c r="S43" s="128"/>
      <c r="T43" s="166" t="s">
        <v>37</v>
      </c>
      <c r="V43" s="167"/>
      <c r="W43" s="152"/>
      <c r="X43" s="153"/>
      <c r="Y43" s="153"/>
      <c r="Z43" s="153"/>
      <c r="AA43" s="153"/>
      <c r="AB43" s="153"/>
      <c r="AC43" s="154"/>
      <c r="AD43" s="152"/>
      <c r="AE43" s="153"/>
      <c r="AF43" s="153"/>
      <c r="AG43" s="153"/>
      <c r="AH43" s="153"/>
      <c r="AI43" s="153"/>
      <c r="AJ43" s="154"/>
      <c r="AK43" s="152"/>
      <c r="AL43" s="153"/>
      <c r="AM43" s="153"/>
      <c r="AN43" s="153"/>
      <c r="AO43" s="153"/>
      <c r="AP43" s="153"/>
      <c r="AQ43" s="154"/>
      <c r="AR43" s="152"/>
      <c r="AS43" s="153"/>
      <c r="AT43" s="153"/>
      <c r="AU43" s="153"/>
      <c r="AV43" s="153"/>
      <c r="AW43" s="153"/>
      <c r="AX43" s="154"/>
      <c r="AY43" s="152"/>
      <c r="AZ43" s="153"/>
      <c r="BA43" s="155"/>
      <c r="BB43" s="156"/>
      <c r="BC43" s="157"/>
      <c r="BD43" s="158"/>
      <c r="BE43" s="159"/>
      <c r="BF43" s="160"/>
      <c r="BG43" s="161"/>
      <c r="BH43" s="161"/>
      <c r="BI43" s="161"/>
      <c r="BJ43" s="162"/>
    </row>
    <row r="44" spans="2:62" ht="20.25" customHeight="1" x14ac:dyDescent="0.45">
      <c r="B44" s="117"/>
      <c r="C44" s="118"/>
      <c r="D44" s="119"/>
      <c r="E44" s="120"/>
      <c r="F44" s="121">
        <f>C43</f>
        <v>0</v>
      </c>
      <c r="G44" s="120"/>
      <c r="H44" s="121">
        <f>I43</f>
        <v>0</v>
      </c>
      <c r="I44" s="122"/>
      <c r="J44" s="123"/>
      <c r="K44" s="124"/>
      <c r="L44" s="125"/>
      <c r="M44" s="125"/>
      <c r="N44" s="119"/>
      <c r="O44" s="126"/>
      <c r="P44" s="127"/>
      <c r="Q44" s="127"/>
      <c r="R44" s="127"/>
      <c r="S44" s="128"/>
      <c r="T44" s="163" t="s">
        <v>38</v>
      </c>
      <c r="U44" s="164"/>
      <c r="V44" s="165"/>
      <c r="W44" s="132" t="str">
        <f>IF(W43="","",VLOOKUP(W43,シフト記号表!$C$6:$L$47,10,FALSE))</f>
        <v/>
      </c>
      <c r="X44" s="133" t="str">
        <f>IF(X43="","",VLOOKUP(X43,シフト記号表!$C$6:$L$47,10,FALSE))</f>
        <v/>
      </c>
      <c r="Y44" s="133" t="str">
        <f>IF(Y43="","",VLOOKUP(Y43,シフト記号表!$C$6:$L$47,10,FALSE))</f>
        <v/>
      </c>
      <c r="Z44" s="133" t="str">
        <f>IF(Z43="","",VLOOKUP(Z43,シフト記号表!$C$6:$L$47,10,FALSE))</f>
        <v/>
      </c>
      <c r="AA44" s="133" t="str">
        <f>IF(AA43="","",VLOOKUP(AA43,シフト記号表!$C$6:$L$47,10,FALSE))</f>
        <v/>
      </c>
      <c r="AB44" s="133" t="str">
        <f>IF(AB43="","",VLOOKUP(AB43,シフト記号表!$C$6:$L$47,10,FALSE))</f>
        <v/>
      </c>
      <c r="AC44" s="134" t="str">
        <f>IF(AC43="","",VLOOKUP(AC43,シフト記号表!$C$6:$L$47,10,FALSE))</f>
        <v/>
      </c>
      <c r="AD44" s="132" t="str">
        <f>IF(AD43="","",VLOOKUP(AD43,シフト記号表!$C$6:$L$47,10,FALSE))</f>
        <v/>
      </c>
      <c r="AE44" s="133" t="str">
        <f>IF(AE43="","",VLOOKUP(AE43,シフト記号表!$C$6:$L$47,10,FALSE))</f>
        <v/>
      </c>
      <c r="AF44" s="133" t="str">
        <f>IF(AF43="","",VLOOKUP(AF43,シフト記号表!$C$6:$L$47,10,FALSE))</f>
        <v/>
      </c>
      <c r="AG44" s="133" t="str">
        <f>IF(AG43="","",VLOOKUP(AG43,シフト記号表!$C$6:$L$47,10,FALSE))</f>
        <v/>
      </c>
      <c r="AH44" s="133" t="str">
        <f>IF(AH43="","",VLOOKUP(AH43,シフト記号表!$C$6:$L$47,10,FALSE))</f>
        <v/>
      </c>
      <c r="AI44" s="133" t="str">
        <f>IF(AI43="","",VLOOKUP(AI43,シフト記号表!$C$6:$L$47,10,FALSE))</f>
        <v/>
      </c>
      <c r="AJ44" s="134" t="str">
        <f>IF(AJ43="","",VLOOKUP(AJ43,シフト記号表!$C$6:$L$47,10,FALSE))</f>
        <v/>
      </c>
      <c r="AK44" s="132" t="str">
        <f>IF(AK43="","",VLOOKUP(AK43,シフト記号表!$C$6:$L$47,10,FALSE))</f>
        <v/>
      </c>
      <c r="AL44" s="133" t="str">
        <f>IF(AL43="","",VLOOKUP(AL43,シフト記号表!$C$6:$L$47,10,FALSE))</f>
        <v/>
      </c>
      <c r="AM44" s="133" t="str">
        <f>IF(AM43="","",VLOOKUP(AM43,シフト記号表!$C$6:$L$47,10,FALSE))</f>
        <v/>
      </c>
      <c r="AN44" s="133" t="str">
        <f>IF(AN43="","",VLOOKUP(AN43,シフト記号表!$C$6:$L$47,10,FALSE))</f>
        <v/>
      </c>
      <c r="AO44" s="133" t="str">
        <f>IF(AO43="","",VLOOKUP(AO43,シフト記号表!$C$6:$L$47,10,FALSE))</f>
        <v/>
      </c>
      <c r="AP44" s="133" t="str">
        <f>IF(AP43="","",VLOOKUP(AP43,シフト記号表!$C$6:$L$47,10,FALSE))</f>
        <v/>
      </c>
      <c r="AQ44" s="134" t="str">
        <f>IF(AQ43="","",VLOOKUP(AQ43,シフト記号表!$C$6:$L$47,10,FALSE))</f>
        <v/>
      </c>
      <c r="AR44" s="132" t="str">
        <f>IF(AR43="","",VLOOKUP(AR43,シフト記号表!$C$6:$L$47,10,FALSE))</f>
        <v/>
      </c>
      <c r="AS44" s="133" t="str">
        <f>IF(AS43="","",VLOOKUP(AS43,シフト記号表!$C$6:$L$47,10,FALSE))</f>
        <v/>
      </c>
      <c r="AT44" s="133" t="str">
        <f>IF(AT43="","",VLOOKUP(AT43,シフト記号表!$C$6:$L$47,10,FALSE))</f>
        <v/>
      </c>
      <c r="AU44" s="133" t="str">
        <f>IF(AU43="","",VLOOKUP(AU43,シフト記号表!$C$6:$L$47,10,FALSE))</f>
        <v/>
      </c>
      <c r="AV44" s="133" t="str">
        <f>IF(AV43="","",VLOOKUP(AV43,シフト記号表!$C$6:$L$47,10,FALSE))</f>
        <v/>
      </c>
      <c r="AW44" s="133" t="str">
        <f>IF(AW43="","",VLOOKUP(AW43,シフト記号表!$C$6:$L$47,10,FALSE))</f>
        <v/>
      </c>
      <c r="AX44" s="134" t="str">
        <f>IF(AX43="","",VLOOKUP(AX43,シフト記号表!$C$6:$L$47,10,FALSE))</f>
        <v/>
      </c>
      <c r="AY44" s="132" t="str">
        <f>IF(AY43="","",VLOOKUP(AY43,シフト記号表!$C$6:$L$47,10,FALSE))</f>
        <v/>
      </c>
      <c r="AZ44" s="133" t="str">
        <f>IF(AZ43="","",VLOOKUP(AZ43,シフト記号表!$C$6:$L$47,10,FALSE))</f>
        <v/>
      </c>
      <c r="BA44" s="133" t="str">
        <f>IF(BA43="","",VLOOKUP(BA43,シフト記号表!$C$6:$L$47,10,FALSE))</f>
        <v/>
      </c>
      <c r="BB44" s="135">
        <f>IF($BE$3="４週",SUM(W44:AX44),IF($BE$3="暦月",SUM(W44:BA44),""))</f>
        <v>0</v>
      </c>
      <c r="BC44" s="136"/>
      <c r="BD44" s="137">
        <f>IF($BE$3="４週",BB44/4,IF($BE$3="暦月",(BB44/($BE$8/7)),""))</f>
        <v>0</v>
      </c>
      <c r="BE44" s="136"/>
      <c r="BF44" s="138"/>
      <c r="BG44" s="139"/>
      <c r="BH44" s="139"/>
      <c r="BI44" s="139"/>
      <c r="BJ44" s="140"/>
    </row>
    <row r="45" spans="2:62" ht="20.25" customHeight="1" x14ac:dyDescent="0.45">
      <c r="B45" s="92">
        <f>B43+1</f>
        <v>15</v>
      </c>
      <c r="C45" s="141"/>
      <c r="D45" s="142"/>
      <c r="E45" s="120"/>
      <c r="F45" s="121"/>
      <c r="G45" s="120"/>
      <c r="H45" s="121"/>
      <c r="I45" s="145"/>
      <c r="J45" s="146"/>
      <c r="K45" s="147"/>
      <c r="L45" s="148"/>
      <c r="M45" s="148"/>
      <c r="N45" s="142"/>
      <c r="O45" s="126"/>
      <c r="P45" s="127"/>
      <c r="Q45" s="127"/>
      <c r="R45" s="127"/>
      <c r="S45" s="128"/>
      <c r="T45" s="166" t="s">
        <v>37</v>
      </c>
      <c r="V45" s="167"/>
      <c r="W45" s="152"/>
      <c r="X45" s="153"/>
      <c r="Y45" s="153"/>
      <c r="Z45" s="153"/>
      <c r="AA45" s="153"/>
      <c r="AB45" s="153"/>
      <c r="AC45" s="154"/>
      <c r="AD45" s="152"/>
      <c r="AE45" s="153"/>
      <c r="AF45" s="153"/>
      <c r="AG45" s="153"/>
      <c r="AH45" s="153"/>
      <c r="AI45" s="153"/>
      <c r="AJ45" s="154"/>
      <c r="AK45" s="152"/>
      <c r="AL45" s="153"/>
      <c r="AM45" s="153"/>
      <c r="AN45" s="153"/>
      <c r="AO45" s="153"/>
      <c r="AP45" s="153"/>
      <c r="AQ45" s="154"/>
      <c r="AR45" s="152"/>
      <c r="AS45" s="153"/>
      <c r="AT45" s="153"/>
      <c r="AU45" s="153"/>
      <c r="AV45" s="153"/>
      <c r="AW45" s="153"/>
      <c r="AX45" s="154"/>
      <c r="AY45" s="152"/>
      <c r="AZ45" s="153"/>
      <c r="BA45" s="155"/>
      <c r="BB45" s="156"/>
      <c r="BC45" s="157"/>
      <c r="BD45" s="158"/>
      <c r="BE45" s="159"/>
      <c r="BF45" s="160"/>
      <c r="BG45" s="161"/>
      <c r="BH45" s="161"/>
      <c r="BI45" s="161"/>
      <c r="BJ45" s="162"/>
    </row>
    <row r="46" spans="2:62" ht="20.25" customHeight="1" x14ac:dyDescent="0.45">
      <c r="B46" s="117"/>
      <c r="C46" s="118"/>
      <c r="D46" s="119"/>
      <c r="E46" s="120"/>
      <c r="F46" s="121">
        <f>C45</f>
        <v>0</v>
      </c>
      <c r="G46" s="120"/>
      <c r="H46" s="121">
        <f>I45</f>
        <v>0</v>
      </c>
      <c r="I46" s="122"/>
      <c r="J46" s="123"/>
      <c r="K46" s="124"/>
      <c r="L46" s="125"/>
      <c r="M46" s="125"/>
      <c r="N46" s="119"/>
      <c r="O46" s="126"/>
      <c r="P46" s="127"/>
      <c r="Q46" s="127"/>
      <c r="R46" s="127"/>
      <c r="S46" s="128"/>
      <c r="T46" s="163" t="s">
        <v>38</v>
      </c>
      <c r="U46" s="164"/>
      <c r="V46" s="165"/>
      <c r="W46" s="132" t="str">
        <f>IF(W45="","",VLOOKUP(W45,シフト記号表!$C$6:$L$47,10,FALSE))</f>
        <v/>
      </c>
      <c r="X46" s="133" t="str">
        <f>IF(X45="","",VLOOKUP(X45,シフト記号表!$C$6:$L$47,10,FALSE))</f>
        <v/>
      </c>
      <c r="Y46" s="133" t="str">
        <f>IF(Y45="","",VLOOKUP(Y45,シフト記号表!$C$6:$L$47,10,FALSE))</f>
        <v/>
      </c>
      <c r="Z46" s="133" t="str">
        <f>IF(Z45="","",VLOOKUP(Z45,シフト記号表!$C$6:$L$47,10,FALSE))</f>
        <v/>
      </c>
      <c r="AA46" s="133" t="str">
        <f>IF(AA45="","",VLOOKUP(AA45,シフト記号表!$C$6:$L$47,10,FALSE))</f>
        <v/>
      </c>
      <c r="AB46" s="133" t="str">
        <f>IF(AB45="","",VLOOKUP(AB45,シフト記号表!$C$6:$L$47,10,FALSE))</f>
        <v/>
      </c>
      <c r="AC46" s="134" t="str">
        <f>IF(AC45="","",VLOOKUP(AC45,シフト記号表!$C$6:$L$47,10,FALSE))</f>
        <v/>
      </c>
      <c r="AD46" s="132" t="str">
        <f>IF(AD45="","",VLOOKUP(AD45,シフト記号表!$C$6:$L$47,10,FALSE))</f>
        <v/>
      </c>
      <c r="AE46" s="133" t="str">
        <f>IF(AE45="","",VLOOKUP(AE45,シフト記号表!$C$6:$L$47,10,FALSE))</f>
        <v/>
      </c>
      <c r="AF46" s="133" t="str">
        <f>IF(AF45="","",VLOOKUP(AF45,シフト記号表!$C$6:$L$47,10,FALSE))</f>
        <v/>
      </c>
      <c r="AG46" s="133" t="str">
        <f>IF(AG45="","",VLOOKUP(AG45,シフト記号表!$C$6:$L$47,10,FALSE))</f>
        <v/>
      </c>
      <c r="AH46" s="133" t="str">
        <f>IF(AH45="","",VLOOKUP(AH45,シフト記号表!$C$6:$L$47,10,FALSE))</f>
        <v/>
      </c>
      <c r="AI46" s="133" t="str">
        <f>IF(AI45="","",VLOOKUP(AI45,シフト記号表!$C$6:$L$47,10,FALSE))</f>
        <v/>
      </c>
      <c r="AJ46" s="134" t="str">
        <f>IF(AJ45="","",VLOOKUP(AJ45,シフト記号表!$C$6:$L$47,10,FALSE))</f>
        <v/>
      </c>
      <c r="AK46" s="132" t="str">
        <f>IF(AK45="","",VLOOKUP(AK45,シフト記号表!$C$6:$L$47,10,FALSE))</f>
        <v/>
      </c>
      <c r="AL46" s="133" t="str">
        <f>IF(AL45="","",VLOOKUP(AL45,シフト記号表!$C$6:$L$47,10,FALSE))</f>
        <v/>
      </c>
      <c r="AM46" s="133" t="str">
        <f>IF(AM45="","",VLOOKUP(AM45,シフト記号表!$C$6:$L$47,10,FALSE))</f>
        <v/>
      </c>
      <c r="AN46" s="133" t="str">
        <f>IF(AN45="","",VLOOKUP(AN45,シフト記号表!$C$6:$L$47,10,FALSE))</f>
        <v/>
      </c>
      <c r="AO46" s="133" t="str">
        <f>IF(AO45="","",VLOOKUP(AO45,シフト記号表!$C$6:$L$47,10,FALSE))</f>
        <v/>
      </c>
      <c r="AP46" s="133" t="str">
        <f>IF(AP45="","",VLOOKUP(AP45,シフト記号表!$C$6:$L$47,10,FALSE))</f>
        <v/>
      </c>
      <c r="AQ46" s="134" t="str">
        <f>IF(AQ45="","",VLOOKUP(AQ45,シフト記号表!$C$6:$L$47,10,FALSE))</f>
        <v/>
      </c>
      <c r="AR46" s="132" t="str">
        <f>IF(AR45="","",VLOOKUP(AR45,シフト記号表!$C$6:$L$47,10,FALSE))</f>
        <v/>
      </c>
      <c r="AS46" s="133" t="str">
        <f>IF(AS45="","",VLOOKUP(AS45,シフト記号表!$C$6:$L$47,10,FALSE))</f>
        <v/>
      </c>
      <c r="AT46" s="133" t="str">
        <f>IF(AT45="","",VLOOKUP(AT45,シフト記号表!$C$6:$L$47,10,FALSE))</f>
        <v/>
      </c>
      <c r="AU46" s="133" t="str">
        <f>IF(AU45="","",VLOOKUP(AU45,シフト記号表!$C$6:$L$47,10,FALSE))</f>
        <v/>
      </c>
      <c r="AV46" s="133" t="str">
        <f>IF(AV45="","",VLOOKUP(AV45,シフト記号表!$C$6:$L$47,10,FALSE))</f>
        <v/>
      </c>
      <c r="AW46" s="133" t="str">
        <f>IF(AW45="","",VLOOKUP(AW45,シフト記号表!$C$6:$L$47,10,FALSE))</f>
        <v/>
      </c>
      <c r="AX46" s="134" t="str">
        <f>IF(AX45="","",VLOOKUP(AX45,シフト記号表!$C$6:$L$47,10,FALSE))</f>
        <v/>
      </c>
      <c r="AY46" s="132" t="str">
        <f>IF(AY45="","",VLOOKUP(AY45,シフト記号表!$C$6:$L$47,10,FALSE))</f>
        <v/>
      </c>
      <c r="AZ46" s="133" t="str">
        <f>IF(AZ45="","",VLOOKUP(AZ45,シフト記号表!$C$6:$L$47,10,FALSE))</f>
        <v/>
      </c>
      <c r="BA46" s="133" t="str">
        <f>IF(BA45="","",VLOOKUP(BA45,シフト記号表!$C$6:$L$47,10,FALSE))</f>
        <v/>
      </c>
      <c r="BB46" s="135">
        <f>IF($BE$3="４週",SUM(W46:AX46),IF($BE$3="暦月",SUM(W46:BA46),""))</f>
        <v>0</v>
      </c>
      <c r="BC46" s="136"/>
      <c r="BD46" s="137">
        <f>IF($BE$3="４週",BB46/4,IF($BE$3="暦月",(BB46/($BE$8/7)),""))</f>
        <v>0</v>
      </c>
      <c r="BE46" s="136"/>
      <c r="BF46" s="138"/>
      <c r="BG46" s="139"/>
      <c r="BH46" s="139"/>
      <c r="BI46" s="139"/>
      <c r="BJ46" s="140"/>
    </row>
    <row r="47" spans="2:62" ht="20.25" customHeight="1" x14ac:dyDescent="0.45">
      <c r="B47" s="92">
        <f>B45+1</f>
        <v>16</v>
      </c>
      <c r="C47" s="141"/>
      <c r="D47" s="142"/>
      <c r="E47" s="120"/>
      <c r="F47" s="121"/>
      <c r="G47" s="120"/>
      <c r="H47" s="121"/>
      <c r="I47" s="145"/>
      <c r="J47" s="146"/>
      <c r="K47" s="147"/>
      <c r="L47" s="148"/>
      <c r="M47" s="148"/>
      <c r="N47" s="142"/>
      <c r="O47" s="126"/>
      <c r="P47" s="127"/>
      <c r="Q47" s="127"/>
      <c r="R47" s="127"/>
      <c r="S47" s="128"/>
      <c r="T47" s="166" t="s">
        <v>37</v>
      </c>
      <c r="V47" s="167"/>
      <c r="W47" s="152"/>
      <c r="X47" s="153"/>
      <c r="Y47" s="153"/>
      <c r="Z47" s="153"/>
      <c r="AA47" s="153"/>
      <c r="AB47" s="153"/>
      <c r="AC47" s="154"/>
      <c r="AD47" s="152"/>
      <c r="AE47" s="153"/>
      <c r="AF47" s="153"/>
      <c r="AG47" s="153"/>
      <c r="AH47" s="153"/>
      <c r="AI47" s="153"/>
      <c r="AJ47" s="154"/>
      <c r="AK47" s="152"/>
      <c r="AL47" s="153"/>
      <c r="AM47" s="153"/>
      <c r="AN47" s="153"/>
      <c r="AO47" s="153"/>
      <c r="AP47" s="153"/>
      <c r="AQ47" s="154"/>
      <c r="AR47" s="152"/>
      <c r="AS47" s="153"/>
      <c r="AT47" s="153"/>
      <c r="AU47" s="153"/>
      <c r="AV47" s="153"/>
      <c r="AW47" s="153"/>
      <c r="AX47" s="154"/>
      <c r="AY47" s="152"/>
      <c r="AZ47" s="153"/>
      <c r="BA47" s="155"/>
      <c r="BB47" s="156"/>
      <c r="BC47" s="157"/>
      <c r="BD47" s="158"/>
      <c r="BE47" s="159"/>
      <c r="BF47" s="160"/>
      <c r="BG47" s="161"/>
      <c r="BH47" s="161"/>
      <c r="BI47" s="161"/>
      <c r="BJ47" s="162"/>
    </row>
    <row r="48" spans="2:62" ht="20.25" customHeight="1" x14ac:dyDescent="0.45">
      <c r="B48" s="117"/>
      <c r="C48" s="118"/>
      <c r="D48" s="119"/>
      <c r="E48" s="120"/>
      <c r="F48" s="121">
        <f>C47</f>
        <v>0</v>
      </c>
      <c r="G48" s="120"/>
      <c r="H48" s="121">
        <f>I47</f>
        <v>0</v>
      </c>
      <c r="I48" s="122"/>
      <c r="J48" s="123"/>
      <c r="K48" s="124"/>
      <c r="L48" s="125"/>
      <c r="M48" s="125"/>
      <c r="N48" s="119"/>
      <c r="O48" s="126"/>
      <c r="P48" s="127"/>
      <c r="Q48" s="127"/>
      <c r="R48" s="127"/>
      <c r="S48" s="128"/>
      <c r="T48" s="163" t="s">
        <v>38</v>
      </c>
      <c r="U48" s="164"/>
      <c r="V48" s="165"/>
      <c r="W48" s="132" t="str">
        <f>IF(W47="","",VLOOKUP(W47,シフト記号表!$C$6:$L$47,10,FALSE))</f>
        <v/>
      </c>
      <c r="X48" s="133" t="str">
        <f>IF(X47="","",VLOOKUP(X47,シフト記号表!$C$6:$L$47,10,FALSE))</f>
        <v/>
      </c>
      <c r="Y48" s="133" t="str">
        <f>IF(Y47="","",VLOOKUP(Y47,シフト記号表!$C$6:$L$47,10,FALSE))</f>
        <v/>
      </c>
      <c r="Z48" s="133" t="str">
        <f>IF(Z47="","",VLOOKUP(Z47,シフト記号表!$C$6:$L$47,10,FALSE))</f>
        <v/>
      </c>
      <c r="AA48" s="133" t="str">
        <f>IF(AA47="","",VLOOKUP(AA47,シフト記号表!$C$6:$L$47,10,FALSE))</f>
        <v/>
      </c>
      <c r="AB48" s="133" t="str">
        <f>IF(AB47="","",VLOOKUP(AB47,シフト記号表!$C$6:$L$47,10,FALSE))</f>
        <v/>
      </c>
      <c r="AC48" s="134" t="str">
        <f>IF(AC47="","",VLOOKUP(AC47,シフト記号表!$C$6:$L$47,10,FALSE))</f>
        <v/>
      </c>
      <c r="AD48" s="132" t="str">
        <f>IF(AD47="","",VLOOKUP(AD47,シフト記号表!$C$6:$L$47,10,FALSE))</f>
        <v/>
      </c>
      <c r="AE48" s="133" t="str">
        <f>IF(AE47="","",VLOOKUP(AE47,シフト記号表!$C$6:$L$47,10,FALSE))</f>
        <v/>
      </c>
      <c r="AF48" s="133" t="str">
        <f>IF(AF47="","",VLOOKUP(AF47,シフト記号表!$C$6:$L$47,10,FALSE))</f>
        <v/>
      </c>
      <c r="AG48" s="133" t="str">
        <f>IF(AG47="","",VLOOKUP(AG47,シフト記号表!$C$6:$L$47,10,FALSE))</f>
        <v/>
      </c>
      <c r="AH48" s="133" t="str">
        <f>IF(AH47="","",VLOOKUP(AH47,シフト記号表!$C$6:$L$47,10,FALSE))</f>
        <v/>
      </c>
      <c r="AI48" s="133" t="str">
        <f>IF(AI47="","",VLOOKUP(AI47,シフト記号表!$C$6:$L$47,10,FALSE))</f>
        <v/>
      </c>
      <c r="AJ48" s="134" t="str">
        <f>IF(AJ47="","",VLOOKUP(AJ47,シフト記号表!$C$6:$L$47,10,FALSE))</f>
        <v/>
      </c>
      <c r="AK48" s="132" t="str">
        <f>IF(AK47="","",VLOOKUP(AK47,シフト記号表!$C$6:$L$47,10,FALSE))</f>
        <v/>
      </c>
      <c r="AL48" s="133" t="str">
        <f>IF(AL47="","",VLOOKUP(AL47,シフト記号表!$C$6:$L$47,10,FALSE))</f>
        <v/>
      </c>
      <c r="AM48" s="133" t="str">
        <f>IF(AM47="","",VLOOKUP(AM47,シフト記号表!$C$6:$L$47,10,FALSE))</f>
        <v/>
      </c>
      <c r="AN48" s="133" t="str">
        <f>IF(AN47="","",VLOOKUP(AN47,シフト記号表!$C$6:$L$47,10,FALSE))</f>
        <v/>
      </c>
      <c r="AO48" s="133" t="str">
        <f>IF(AO47="","",VLOOKUP(AO47,シフト記号表!$C$6:$L$47,10,FALSE))</f>
        <v/>
      </c>
      <c r="AP48" s="133" t="str">
        <f>IF(AP47="","",VLOOKUP(AP47,シフト記号表!$C$6:$L$47,10,FALSE))</f>
        <v/>
      </c>
      <c r="AQ48" s="134" t="str">
        <f>IF(AQ47="","",VLOOKUP(AQ47,シフト記号表!$C$6:$L$47,10,FALSE))</f>
        <v/>
      </c>
      <c r="AR48" s="132" t="str">
        <f>IF(AR47="","",VLOOKUP(AR47,シフト記号表!$C$6:$L$47,10,FALSE))</f>
        <v/>
      </c>
      <c r="AS48" s="133" t="str">
        <f>IF(AS47="","",VLOOKUP(AS47,シフト記号表!$C$6:$L$47,10,FALSE))</f>
        <v/>
      </c>
      <c r="AT48" s="133" t="str">
        <f>IF(AT47="","",VLOOKUP(AT47,シフト記号表!$C$6:$L$47,10,FALSE))</f>
        <v/>
      </c>
      <c r="AU48" s="133" t="str">
        <f>IF(AU47="","",VLOOKUP(AU47,シフト記号表!$C$6:$L$47,10,FALSE))</f>
        <v/>
      </c>
      <c r="AV48" s="133" t="str">
        <f>IF(AV47="","",VLOOKUP(AV47,シフト記号表!$C$6:$L$47,10,FALSE))</f>
        <v/>
      </c>
      <c r="AW48" s="133" t="str">
        <f>IF(AW47="","",VLOOKUP(AW47,シフト記号表!$C$6:$L$47,10,FALSE))</f>
        <v/>
      </c>
      <c r="AX48" s="134" t="str">
        <f>IF(AX47="","",VLOOKUP(AX47,シフト記号表!$C$6:$L$47,10,FALSE))</f>
        <v/>
      </c>
      <c r="AY48" s="132" t="str">
        <f>IF(AY47="","",VLOOKUP(AY47,シフト記号表!$C$6:$L$47,10,FALSE))</f>
        <v/>
      </c>
      <c r="AZ48" s="133" t="str">
        <f>IF(AZ47="","",VLOOKUP(AZ47,シフト記号表!$C$6:$L$47,10,FALSE))</f>
        <v/>
      </c>
      <c r="BA48" s="133" t="str">
        <f>IF(BA47="","",VLOOKUP(BA47,シフト記号表!$C$6:$L$47,10,FALSE))</f>
        <v/>
      </c>
      <c r="BB48" s="135">
        <f>IF($BE$3="４週",SUM(W48:AX48),IF($BE$3="暦月",SUM(W48:BA48),""))</f>
        <v>0</v>
      </c>
      <c r="BC48" s="136"/>
      <c r="BD48" s="137">
        <f>IF($BE$3="４週",BB48/4,IF($BE$3="暦月",(BB48/($BE$8/7)),""))</f>
        <v>0</v>
      </c>
      <c r="BE48" s="136"/>
      <c r="BF48" s="138"/>
      <c r="BG48" s="139"/>
      <c r="BH48" s="139"/>
      <c r="BI48" s="139"/>
      <c r="BJ48" s="140"/>
    </row>
    <row r="49" spans="2:62" ht="20.25" customHeight="1" x14ac:dyDescent="0.45">
      <c r="B49" s="92">
        <f>B47+1</f>
        <v>17</v>
      </c>
      <c r="C49" s="141"/>
      <c r="D49" s="142"/>
      <c r="E49" s="120"/>
      <c r="F49" s="121"/>
      <c r="G49" s="120"/>
      <c r="H49" s="121"/>
      <c r="I49" s="145"/>
      <c r="J49" s="146"/>
      <c r="K49" s="147"/>
      <c r="L49" s="148"/>
      <c r="M49" s="148"/>
      <c r="N49" s="142"/>
      <c r="O49" s="126"/>
      <c r="P49" s="127"/>
      <c r="Q49" s="127"/>
      <c r="R49" s="127"/>
      <c r="S49" s="128"/>
      <c r="T49" s="166" t="s">
        <v>37</v>
      </c>
      <c r="V49" s="167"/>
      <c r="W49" s="152"/>
      <c r="X49" s="153"/>
      <c r="Y49" s="153"/>
      <c r="Z49" s="153"/>
      <c r="AA49" s="153"/>
      <c r="AB49" s="153"/>
      <c r="AC49" s="154"/>
      <c r="AD49" s="152"/>
      <c r="AE49" s="153"/>
      <c r="AF49" s="153"/>
      <c r="AG49" s="153"/>
      <c r="AH49" s="153"/>
      <c r="AI49" s="153"/>
      <c r="AJ49" s="154"/>
      <c r="AK49" s="152"/>
      <c r="AL49" s="153"/>
      <c r="AM49" s="153"/>
      <c r="AN49" s="153"/>
      <c r="AO49" s="153"/>
      <c r="AP49" s="153"/>
      <c r="AQ49" s="154"/>
      <c r="AR49" s="152"/>
      <c r="AS49" s="153"/>
      <c r="AT49" s="153"/>
      <c r="AU49" s="153"/>
      <c r="AV49" s="153"/>
      <c r="AW49" s="153"/>
      <c r="AX49" s="154"/>
      <c r="AY49" s="152"/>
      <c r="AZ49" s="153"/>
      <c r="BA49" s="155"/>
      <c r="BB49" s="156"/>
      <c r="BC49" s="157"/>
      <c r="BD49" s="158"/>
      <c r="BE49" s="159"/>
      <c r="BF49" s="160"/>
      <c r="BG49" s="161"/>
      <c r="BH49" s="161"/>
      <c r="BI49" s="161"/>
      <c r="BJ49" s="162"/>
    </row>
    <row r="50" spans="2:62" ht="20.25" customHeight="1" x14ac:dyDescent="0.45">
      <c r="B50" s="117"/>
      <c r="C50" s="118"/>
      <c r="D50" s="119"/>
      <c r="E50" s="120"/>
      <c r="F50" s="121">
        <f>C49</f>
        <v>0</v>
      </c>
      <c r="G50" s="120"/>
      <c r="H50" s="121">
        <f>I49</f>
        <v>0</v>
      </c>
      <c r="I50" s="122"/>
      <c r="J50" s="123"/>
      <c r="K50" s="124"/>
      <c r="L50" s="125"/>
      <c r="M50" s="125"/>
      <c r="N50" s="119"/>
      <c r="O50" s="126"/>
      <c r="P50" s="127"/>
      <c r="Q50" s="127"/>
      <c r="R50" s="127"/>
      <c r="S50" s="128"/>
      <c r="T50" s="163" t="s">
        <v>38</v>
      </c>
      <c r="U50" s="164"/>
      <c r="V50" s="165"/>
      <c r="W50" s="132" t="str">
        <f>IF(W49="","",VLOOKUP(W49,シフト記号表!$C$6:$L$47,10,FALSE))</f>
        <v/>
      </c>
      <c r="X50" s="133" t="str">
        <f>IF(X49="","",VLOOKUP(X49,シフト記号表!$C$6:$L$47,10,FALSE))</f>
        <v/>
      </c>
      <c r="Y50" s="133" t="str">
        <f>IF(Y49="","",VLOOKUP(Y49,シフト記号表!$C$6:$L$47,10,FALSE))</f>
        <v/>
      </c>
      <c r="Z50" s="133" t="str">
        <f>IF(Z49="","",VLOOKUP(Z49,シフト記号表!$C$6:$L$47,10,FALSE))</f>
        <v/>
      </c>
      <c r="AA50" s="133" t="str">
        <f>IF(AA49="","",VLOOKUP(AA49,シフト記号表!$C$6:$L$47,10,FALSE))</f>
        <v/>
      </c>
      <c r="AB50" s="133" t="str">
        <f>IF(AB49="","",VLOOKUP(AB49,シフト記号表!$C$6:$L$47,10,FALSE))</f>
        <v/>
      </c>
      <c r="AC50" s="134" t="str">
        <f>IF(AC49="","",VLOOKUP(AC49,シフト記号表!$C$6:$L$47,10,FALSE))</f>
        <v/>
      </c>
      <c r="AD50" s="132" t="str">
        <f>IF(AD49="","",VLOOKUP(AD49,シフト記号表!$C$6:$L$47,10,FALSE))</f>
        <v/>
      </c>
      <c r="AE50" s="133" t="str">
        <f>IF(AE49="","",VLOOKUP(AE49,シフト記号表!$C$6:$L$47,10,FALSE))</f>
        <v/>
      </c>
      <c r="AF50" s="133" t="str">
        <f>IF(AF49="","",VLOOKUP(AF49,シフト記号表!$C$6:$L$47,10,FALSE))</f>
        <v/>
      </c>
      <c r="AG50" s="133" t="str">
        <f>IF(AG49="","",VLOOKUP(AG49,シフト記号表!$C$6:$L$47,10,FALSE))</f>
        <v/>
      </c>
      <c r="AH50" s="133" t="str">
        <f>IF(AH49="","",VLOOKUP(AH49,シフト記号表!$C$6:$L$47,10,FALSE))</f>
        <v/>
      </c>
      <c r="AI50" s="133" t="str">
        <f>IF(AI49="","",VLOOKUP(AI49,シフト記号表!$C$6:$L$47,10,FALSE))</f>
        <v/>
      </c>
      <c r="AJ50" s="134" t="str">
        <f>IF(AJ49="","",VLOOKUP(AJ49,シフト記号表!$C$6:$L$47,10,FALSE))</f>
        <v/>
      </c>
      <c r="AK50" s="132" t="str">
        <f>IF(AK49="","",VLOOKUP(AK49,シフト記号表!$C$6:$L$47,10,FALSE))</f>
        <v/>
      </c>
      <c r="AL50" s="133" t="str">
        <f>IF(AL49="","",VLOOKUP(AL49,シフト記号表!$C$6:$L$47,10,FALSE))</f>
        <v/>
      </c>
      <c r="AM50" s="133" t="str">
        <f>IF(AM49="","",VLOOKUP(AM49,シフト記号表!$C$6:$L$47,10,FALSE))</f>
        <v/>
      </c>
      <c r="AN50" s="133" t="str">
        <f>IF(AN49="","",VLOOKUP(AN49,シフト記号表!$C$6:$L$47,10,FALSE))</f>
        <v/>
      </c>
      <c r="AO50" s="133" t="str">
        <f>IF(AO49="","",VLOOKUP(AO49,シフト記号表!$C$6:$L$47,10,FALSE))</f>
        <v/>
      </c>
      <c r="AP50" s="133" t="str">
        <f>IF(AP49="","",VLOOKUP(AP49,シフト記号表!$C$6:$L$47,10,FALSE))</f>
        <v/>
      </c>
      <c r="AQ50" s="134" t="str">
        <f>IF(AQ49="","",VLOOKUP(AQ49,シフト記号表!$C$6:$L$47,10,FALSE))</f>
        <v/>
      </c>
      <c r="AR50" s="132" t="str">
        <f>IF(AR49="","",VLOOKUP(AR49,シフト記号表!$C$6:$L$47,10,FALSE))</f>
        <v/>
      </c>
      <c r="AS50" s="133" t="str">
        <f>IF(AS49="","",VLOOKUP(AS49,シフト記号表!$C$6:$L$47,10,FALSE))</f>
        <v/>
      </c>
      <c r="AT50" s="133" t="str">
        <f>IF(AT49="","",VLOOKUP(AT49,シフト記号表!$C$6:$L$47,10,FALSE))</f>
        <v/>
      </c>
      <c r="AU50" s="133" t="str">
        <f>IF(AU49="","",VLOOKUP(AU49,シフト記号表!$C$6:$L$47,10,FALSE))</f>
        <v/>
      </c>
      <c r="AV50" s="133" t="str">
        <f>IF(AV49="","",VLOOKUP(AV49,シフト記号表!$C$6:$L$47,10,FALSE))</f>
        <v/>
      </c>
      <c r="AW50" s="133" t="str">
        <f>IF(AW49="","",VLOOKUP(AW49,シフト記号表!$C$6:$L$47,10,FALSE))</f>
        <v/>
      </c>
      <c r="AX50" s="134" t="str">
        <f>IF(AX49="","",VLOOKUP(AX49,シフト記号表!$C$6:$L$47,10,FALSE))</f>
        <v/>
      </c>
      <c r="AY50" s="132" t="str">
        <f>IF(AY49="","",VLOOKUP(AY49,シフト記号表!$C$6:$L$47,10,FALSE))</f>
        <v/>
      </c>
      <c r="AZ50" s="133" t="str">
        <f>IF(AZ49="","",VLOOKUP(AZ49,シフト記号表!$C$6:$L$47,10,FALSE))</f>
        <v/>
      </c>
      <c r="BA50" s="133" t="str">
        <f>IF(BA49="","",VLOOKUP(BA49,シフト記号表!$C$6:$L$47,10,FALSE))</f>
        <v/>
      </c>
      <c r="BB50" s="135">
        <f>IF($BE$3="４週",SUM(W50:AX50),IF($BE$3="暦月",SUM(W50:BA50),""))</f>
        <v>0</v>
      </c>
      <c r="BC50" s="136"/>
      <c r="BD50" s="137">
        <f>IF($BE$3="４週",BB50/4,IF($BE$3="暦月",(BB50/($BE$8/7)),""))</f>
        <v>0</v>
      </c>
      <c r="BE50" s="136"/>
      <c r="BF50" s="138"/>
      <c r="BG50" s="139"/>
      <c r="BH50" s="139"/>
      <c r="BI50" s="139"/>
      <c r="BJ50" s="140"/>
    </row>
    <row r="51" spans="2:62" ht="20.25" customHeight="1" x14ac:dyDescent="0.45">
      <c r="B51" s="168"/>
      <c r="C51" s="169"/>
      <c r="D51" s="169"/>
      <c r="E51" s="169"/>
      <c r="F51" s="169"/>
      <c r="G51" s="169"/>
      <c r="H51" s="169"/>
      <c r="I51" s="170"/>
      <c r="J51" s="170"/>
      <c r="K51" s="169"/>
      <c r="L51" s="169"/>
      <c r="M51" s="169"/>
      <c r="N51" s="169"/>
      <c r="O51" s="171"/>
      <c r="P51" s="171"/>
      <c r="Q51" s="171"/>
      <c r="R51" s="172"/>
      <c r="S51" s="172"/>
      <c r="T51" s="172"/>
      <c r="U51" s="173"/>
      <c r="V51" s="174"/>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5"/>
      <c r="BD51" s="176"/>
      <c r="BE51" s="176"/>
      <c r="BF51" s="171"/>
      <c r="BG51" s="171"/>
      <c r="BH51" s="171"/>
      <c r="BI51" s="171"/>
      <c r="BJ51" s="171"/>
    </row>
    <row r="52" spans="2:62" ht="20.25" customHeight="1" x14ac:dyDescent="0.45">
      <c r="B52" s="168"/>
      <c r="C52" s="169"/>
      <c r="D52" s="169"/>
      <c r="E52" s="169"/>
      <c r="F52" s="169"/>
      <c r="G52" s="169"/>
      <c r="H52" s="169"/>
      <c r="I52" s="177"/>
      <c r="J52" s="21" t="s">
        <v>39</v>
      </c>
      <c r="K52" s="21"/>
      <c r="L52" s="21"/>
      <c r="M52" s="21"/>
      <c r="N52" s="21"/>
      <c r="O52" s="21"/>
      <c r="P52" s="21"/>
      <c r="Q52" s="21"/>
      <c r="R52" s="21"/>
      <c r="S52" s="21"/>
      <c r="T52" s="28"/>
      <c r="U52" s="21"/>
      <c r="V52" s="21"/>
      <c r="W52" s="21"/>
      <c r="X52" s="21"/>
      <c r="Y52" s="21"/>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9"/>
      <c r="BE52" s="176"/>
      <c r="BF52" s="171"/>
      <c r="BG52" s="171"/>
      <c r="BH52" s="171"/>
      <c r="BI52" s="171"/>
      <c r="BJ52" s="171"/>
    </row>
    <row r="53" spans="2:62" ht="20.25" customHeight="1" x14ac:dyDescent="0.45">
      <c r="B53" s="168"/>
      <c r="C53" s="169"/>
      <c r="D53" s="169"/>
      <c r="E53" s="169"/>
      <c r="F53" s="169"/>
      <c r="G53" s="169"/>
      <c r="H53" s="169"/>
      <c r="I53" s="177"/>
      <c r="J53" s="21"/>
      <c r="K53" s="21" t="s">
        <v>40</v>
      </c>
      <c r="L53" s="21"/>
      <c r="M53" s="21"/>
      <c r="N53" s="21"/>
      <c r="O53" s="21"/>
      <c r="P53" s="21"/>
      <c r="Q53" s="21"/>
      <c r="R53" s="21"/>
      <c r="S53" s="21"/>
      <c r="T53" s="28"/>
      <c r="U53" s="21"/>
      <c r="V53" s="21"/>
      <c r="W53" s="21"/>
      <c r="X53" s="21"/>
      <c r="Y53" s="21"/>
      <c r="Z53" s="178"/>
      <c r="AA53" s="21" t="s">
        <v>41</v>
      </c>
      <c r="AB53" s="21"/>
      <c r="AC53" s="21"/>
      <c r="AD53" s="21"/>
      <c r="AE53" s="21"/>
      <c r="AF53" s="21"/>
      <c r="AG53" s="21"/>
      <c r="AH53" s="21"/>
      <c r="AI53" s="21"/>
      <c r="AJ53" s="28"/>
      <c r="AK53" s="21"/>
      <c r="AL53" s="21"/>
      <c r="AM53" s="21"/>
      <c r="AN53" s="21"/>
      <c r="AO53" s="178"/>
      <c r="AP53" s="178"/>
      <c r="AQ53" s="21" t="s">
        <v>42</v>
      </c>
      <c r="AR53" s="178"/>
      <c r="AS53" s="178"/>
      <c r="AT53" s="178"/>
      <c r="AU53" s="178"/>
      <c r="AV53" s="178"/>
      <c r="AW53" s="178"/>
      <c r="AX53" s="178"/>
      <c r="AY53" s="178"/>
      <c r="AZ53" s="178"/>
      <c r="BA53" s="178"/>
      <c r="BB53" s="178"/>
      <c r="BC53" s="178"/>
      <c r="BD53" s="179"/>
      <c r="BE53" s="176"/>
      <c r="BF53" s="180"/>
      <c r="BG53" s="180"/>
      <c r="BH53" s="180"/>
      <c r="BI53" s="180"/>
      <c r="BJ53" s="171"/>
    </row>
    <row r="54" spans="2:62" ht="20.25" customHeight="1" x14ac:dyDescent="0.45">
      <c r="B54" s="168"/>
      <c r="C54" s="169"/>
      <c r="D54" s="169"/>
      <c r="E54" s="169"/>
      <c r="F54" s="169"/>
      <c r="G54" s="169"/>
      <c r="H54" s="169"/>
      <c r="I54" s="177"/>
      <c r="J54" s="21"/>
      <c r="K54" s="181" t="s">
        <v>43</v>
      </c>
      <c r="L54" s="181"/>
      <c r="M54" s="181" t="s">
        <v>44</v>
      </c>
      <c r="N54" s="181"/>
      <c r="O54" s="181"/>
      <c r="P54" s="181"/>
      <c r="Q54" s="21"/>
      <c r="R54" s="182" t="s">
        <v>45</v>
      </c>
      <c r="S54" s="182"/>
      <c r="T54" s="182"/>
      <c r="U54" s="182"/>
      <c r="V54" s="21"/>
      <c r="W54" s="183" t="s">
        <v>46</v>
      </c>
      <c r="X54" s="183"/>
      <c r="Y54" s="21"/>
      <c r="Z54" s="178"/>
      <c r="AA54" s="181" t="s">
        <v>43</v>
      </c>
      <c r="AB54" s="181"/>
      <c r="AC54" s="181" t="s">
        <v>44</v>
      </c>
      <c r="AD54" s="181"/>
      <c r="AE54" s="181"/>
      <c r="AF54" s="181"/>
      <c r="AG54" s="21"/>
      <c r="AH54" s="182" t="s">
        <v>45</v>
      </c>
      <c r="AI54" s="182"/>
      <c r="AJ54" s="182"/>
      <c r="AK54" s="182"/>
      <c r="AL54" s="21"/>
      <c r="AM54" s="183" t="s">
        <v>46</v>
      </c>
      <c r="AN54" s="183"/>
      <c r="AO54" s="178"/>
      <c r="AP54" s="178"/>
      <c r="AQ54" s="178"/>
      <c r="AR54" s="178"/>
      <c r="AS54" s="178"/>
      <c r="AT54" s="178"/>
      <c r="AU54" s="178"/>
      <c r="AV54" s="178"/>
      <c r="AW54" s="178"/>
      <c r="AX54" s="178"/>
      <c r="AY54" s="178"/>
      <c r="AZ54" s="178"/>
      <c r="BA54" s="178"/>
      <c r="BB54" s="178"/>
      <c r="BC54" s="178"/>
      <c r="BD54" s="179"/>
      <c r="BE54" s="176"/>
      <c r="BF54" s="184"/>
      <c r="BG54" s="184"/>
      <c r="BH54" s="184"/>
      <c r="BI54" s="184"/>
      <c r="BJ54" s="171"/>
    </row>
    <row r="55" spans="2:62" ht="20.25" customHeight="1" x14ac:dyDescent="0.45">
      <c r="B55" s="168"/>
      <c r="C55" s="169"/>
      <c r="D55" s="169"/>
      <c r="E55" s="169"/>
      <c r="F55" s="169"/>
      <c r="G55" s="169"/>
      <c r="H55" s="169"/>
      <c r="I55" s="177"/>
      <c r="J55" s="21"/>
      <c r="K55" s="185"/>
      <c r="L55" s="185"/>
      <c r="M55" s="185" t="s">
        <v>47</v>
      </c>
      <c r="N55" s="185"/>
      <c r="O55" s="185" t="s">
        <v>48</v>
      </c>
      <c r="P55" s="185"/>
      <c r="Q55" s="21"/>
      <c r="R55" s="185" t="s">
        <v>47</v>
      </c>
      <c r="S55" s="185"/>
      <c r="T55" s="185" t="s">
        <v>48</v>
      </c>
      <c r="U55" s="185"/>
      <c r="V55" s="21"/>
      <c r="W55" s="183" t="s">
        <v>49</v>
      </c>
      <c r="X55" s="183"/>
      <c r="Y55" s="21"/>
      <c r="Z55" s="178"/>
      <c r="AA55" s="185"/>
      <c r="AB55" s="185"/>
      <c r="AC55" s="185" t="s">
        <v>47</v>
      </c>
      <c r="AD55" s="185"/>
      <c r="AE55" s="185" t="s">
        <v>48</v>
      </c>
      <c r="AF55" s="185"/>
      <c r="AG55" s="21"/>
      <c r="AH55" s="185" t="s">
        <v>47</v>
      </c>
      <c r="AI55" s="185"/>
      <c r="AJ55" s="185" t="s">
        <v>48</v>
      </c>
      <c r="AK55" s="185"/>
      <c r="AL55" s="21"/>
      <c r="AM55" s="183" t="s">
        <v>49</v>
      </c>
      <c r="AN55" s="183"/>
      <c r="AO55" s="178"/>
      <c r="AP55" s="178"/>
      <c r="AQ55" s="183" t="s">
        <v>50</v>
      </c>
      <c r="AR55" s="183"/>
      <c r="AS55" s="183"/>
      <c r="AT55" s="183"/>
      <c r="AU55" s="21"/>
      <c r="AV55" s="183" t="s">
        <v>51</v>
      </c>
      <c r="AW55" s="183"/>
      <c r="AX55" s="183"/>
      <c r="AY55" s="183"/>
      <c r="AZ55" s="21"/>
      <c r="BA55" s="185" t="s">
        <v>52</v>
      </c>
      <c r="BB55" s="185"/>
      <c r="BC55" s="185"/>
      <c r="BD55" s="185"/>
      <c r="BE55" s="176"/>
      <c r="BF55" s="186"/>
      <c r="BG55" s="186"/>
      <c r="BH55" s="186"/>
      <c r="BI55" s="186"/>
      <c r="BJ55" s="171"/>
    </row>
    <row r="56" spans="2:62" ht="20.25" customHeight="1" x14ac:dyDescent="0.45">
      <c r="B56" s="168"/>
      <c r="C56" s="169"/>
      <c r="D56" s="169"/>
      <c r="E56" s="169"/>
      <c r="F56" s="169"/>
      <c r="G56" s="169"/>
      <c r="H56" s="169"/>
      <c r="I56" s="177"/>
      <c r="J56" s="21"/>
      <c r="K56" s="187" t="s">
        <v>53</v>
      </c>
      <c r="L56" s="187"/>
      <c r="M56" s="188">
        <f>SUMIFS($BB$17:$BB$50,$F$17:$F$50,"看護職員",$H$17:$H$50,"A")</f>
        <v>0</v>
      </c>
      <c r="N56" s="188"/>
      <c r="O56" s="189">
        <f>SUMIFS($BD$17:$BD$50,$F$17:$F$50,"看護職員",$H$17:$H$50,"A")</f>
        <v>0</v>
      </c>
      <c r="P56" s="189"/>
      <c r="Q56" s="190"/>
      <c r="R56" s="191">
        <v>0</v>
      </c>
      <c r="S56" s="191"/>
      <c r="T56" s="191">
        <v>0</v>
      </c>
      <c r="U56" s="191"/>
      <c r="V56" s="190"/>
      <c r="W56" s="192">
        <v>0</v>
      </c>
      <c r="X56" s="193"/>
      <c r="Y56" s="21"/>
      <c r="Z56" s="178"/>
      <c r="AA56" s="187" t="s">
        <v>53</v>
      </c>
      <c r="AB56" s="187"/>
      <c r="AC56" s="188">
        <f>SUMIFS($BB$17:$BB$50,$F$17:$F$50,"介護職員",$H$17:$H$50,"A")</f>
        <v>0</v>
      </c>
      <c r="AD56" s="188"/>
      <c r="AE56" s="189">
        <f>SUMIFS($BD$17:$BD$50,$F$17:$F$50,"介護職員",$H$17:$H$50,"A")</f>
        <v>0</v>
      </c>
      <c r="AF56" s="189"/>
      <c r="AG56" s="190"/>
      <c r="AH56" s="191">
        <v>0</v>
      </c>
      <c r="AI56" s="191"/>
      <c r="AJ56" s="191">
        <v>0</v>
      </c>
      <c r="AK56" s="191"/>
      <c r="AL56" s="190"/>
      <c r="AM56" s="192">
        <v>0</v>
      </c>
      <c r="AN56" s="193"/>
      <c r="AO56" s="178"/>
      <c r="AP56" s="178"/>
      <c r="AQ56" s="194">
        <f>U70</f>
        <v>0</v>
      </c>
      <c r="AR56" s="187"/>
      <c r="AS56" s="187"/>
      <c r="AT56" s="187"/>
      <c r="AU56" s="195" t="s">
        <v>54</v>
      </c>
      <c r="AV56" s="194">
        <f>AK70</f>
        <v>0</v>
      </c>
      <c r="AW56" s="187"/>
      <c r="AX56" s="187"/>
      <c r="AY56" s="187"/>
      <c r="AZ56" s="195" t="s">
        <v>55</v>
      </c>
      <c r="BA56" s="196">
        <f>ROUNDDOWN(AQ56+AV56,1)</f>
        <v>0</v>
      </c>
      <c r="BB56" s="196"/>
      <c r="BC56" s="196"/>
      <c r="BD56" s="196"/>
      <c r="BE56" s="176"/>
      <c r="BF56" s="197"/>
      <c r="BG56" s="197"/>
      <c r="BH56" s="197"/>
      <c r="BI56" s="197"/>
      <c r="BJ56" s="171"/>
    </row>
    <row r="57" spans="2:62" ht="20.25" customHeight="1" x14ac:dyDescent="0.45">
      <c r="B57" s="168"/>
      <c r="C57" s="169"/>
      <c r="D57" s="169"/>
      <c r="E57" s="169"/>
      <c r="F57" s="169"/>
      <c r="G57" s="169"/>
      <c r="H57" s="169"/>
      <c r="I57" s="177"/>
      <c r="J57" s="21"/>
      <c r="K57" s="187" t="s">
        <v>56</v>
      </c>
      <c r="L57" s="187"/>
      <c r="M57" s="188">
        <f>SUMIFS($BB$17:$BB$50,$F$17:$F$50,"看護職員",$H$17:$H$50,"B")</f>
        <v>0</v>
      </c>
      <c r="N57" s="188"/>
      <c r="O57" s="189">
        <f>SUMIFS($BD$17:$BD$50,$F$17:$F$50,"看護職員",$H$17:$H$50,"B")</f>
        <v>0</v>
      </c>
      <c r="P57" s="189"/>
      <c r="Q57" s="190"/>
      <c r="R57" s="191">
        <v>0</v>
      </c>
      <c r="S57" s="191"/>
      <c r="T57" s="191">
        <v>0</v>
      </c>
      <c r="U57" s="191"/>
      <c r="V57" s="190"/>
      <c r="W57" s="192">
        <v>0</v>
      </c>
      <c r="X57" s="193"/>
      <c r="Y57" s="21"/>
      <c r="Z57" s="178"/>
      <c r="AA57" s="187" t="s">
        <v>56</v>
      </c>
      <c r="AB57" s="187"/>
      <c r="AC57" s="188">
        <f>SUMIFS($BB$17:$BB$50,$F$17:$F$50,"介護職員",$H$17:$H$50,"B")</f>
        <v>0</v>
      </c>
      <c r="AD57" s="188"/>
      <c r="AE57" s="189">
        <f>SUMIFS($BD$17:$BD$50,$F$17:$F$50,"介護職員",$H$17:$H$50,"B")</f>
        <v>0</v>
      </c>
      <c r="AF57" s="189"/>
      <c r="AG57" s="190"/>
      <c r="AH57" s="191">
        <v>0</v>
      </c>
      <c r="AI57" s="191"/>
      <c r="AJ57" s="191">
        <v>0</v>
      </c>
      <c r="AK57" s="191"/>
      <c r="AL57" s="190"/>
      <c r="AM57" s="192">
        <v>0</v>
      </c>
      <c r="AN57" s="193"/>
      <c r="AO57" s="178"/>
      <c r="AP57" s="178"/>
      <c r="AQ57" s="178"/>
      <c r="AR57" s="178"/>
      <c r="AS57" s="178"/>
      <c r="AT57" s="178"/>
      <c r="AU57" s="178"/>
      <c r="AV57" s="178"/>
      <c r="AW57" s="178"/>
      <c r="AX57" s="178"/>
      <c r="AY57" s="178"/>
      <c r="AZ57" s="178"/>
      <c r="BA57" s="178"/>
      <c r="BB57" s="178"/>
      <c r="BC57" s="178"/>
      <c r="BD57" s="179"/>
      <c r="BE57" s="176"/>
      <c r="BF57" s="171"/>
      <c r="BG57" s="171"/>
      <c r="BH57" s="171"/>
      <c r="BI57" s="171"/>
      <c r="BJ57" s="171"/>
    </row>
    <row r="58" spans="2:62" ht="20.25" customHeight="1" x14ac:dyDescent="0.45">
      <c r="B58" s="168"/>
      <c r="C58" s="169"/>
      <c r="D58" s="169"/>
      <c r="E58" s="169"/>
      <c r="F58" s="169"/>
      <c r="G58" s="169"/>
      <c r="H58" s="169"/>
      <c r="I58" s="177"/>
      <c r="J58" s="21"/>
      <c r="K58" s="187" t="s">
        <v>57</v>
      </c>
      <c r="L58" s="187"/>
      <c r="M58" s="188">
        <f>SUMIFS($BB$17:$BB$50,$F$17:$F$50,"看護職員",$H$17:$H$50,"C")</f>
        <v>0</v>
      </c>
      <c r="N58" s="188"/>
      <c r="O58" s="189">
        <f>SUMIFS($BD$17:$BD$50,$F$17:$F$50,"看護職員",$H$17:$H$50,"C")</f>
        <v>0</v>
      </c>
      <c r="P58" s="189"/>
      <c r="Q58" s="190"/>
      <c r="R58" s="191">
        <v>0</v>
      </c>
      <c r="S58" s="191"/>
      <c r="T58" s="198">
        <v>0</v>
      </c>
      <c r="U58" s="198"/>
      <c r="V58" s="190"/>
      <c r="W58" s="199" t="s">
        <v>58</v>
      </c>
      <c r="X58" s="200"/>
      <c r="Y58" s="21"/>
      <c r="Z58" s="178"/>
      <c r="AA58" s="187" t="s">
        <v>57</v>
      </c>
      <c r="AB58" s="187"/>
      <c r="AC58" s="188">
        <f>SUMIFS($BB$17:$BB$50,$F$17:$F$50,"介護職員",$H$17:$H$50,"C")</f>
        <v>0</v>
      </c>
      <c r="AD58" s="188"/>
      <c r="AE58" s="189">
        <f>SUMIFS($BD$17:$BD$50,$F$17:$F$50,"介護職員",$H$17:$H$50,"C")</f>
        <v>0</v>
      </c>
      <c r="AF58" s="189"/>
      <c r="AG58" s="190"/>
      <c r="AH58" s="191">
        <v>0</v>
      </c>
      <c r="AI58" s="191"/>
      <c r="AJ58" s="198">
        <v>0</v>
      </c>
      <c r="AK58" s="198"/>
      <c r="AL58" s="190"/>
      <c r="AM58" s="199" t="s">
        <v>58</v>
      </c>
      <c r="AN58" s="200"/>
      <c r="AO58" s="178"/>
      <c r="AP58" s="178"/>
      <c r="AQ58" s="178"/>
      <c r="AR58" s="178"/>
      <c r="AS58" s="178"/>
      <c r="AT58" s="178"/>
      <c r="AU58" s="178"/>
      <c r="AV58" s="178"/>
      <c r="AW58" s="178"/>
      <c r="AX58" s="178"/>
      <c r="AY58" s="178"/>
      <c r="AZ58" s="178"/>
      <c r="BA58" s="178"/>
      <c r="BB58" s="178"/>
      <c r="BC58" s="178"/>
      <c r="BD58" s="179"/>
      <c r="BE58" s="176"/>
      <c r="BF58" s="171"/>
      <c r="BG58" s="171"/>
      <c r="BH58" s="171"/>
      <c r="BI58" s="171"/>
      <c r="BJ58" s="171"/>
    </row>
    <row r="59" spans="2:62" ht="20.25" customHeight="1" x14ac:dyDescent="0.45">
      <c r="B59" s="168"/>
      <c r="C59" s="169"/>
      <c r="D59" s="169"/>
      <c r="E59" s="169"/>
      <c r="F59" s="169"/>
      <c r="G59" s="169"/>
      <c r="H59" s="169"/>
      <c r="I59" s="177"/>
      <c r="J59" s="21"/>
      <c r="K59" s="187" t="s">
        <v>59</v>
      </c>
      <c r="L59" s="187"/>
      <c r="M59" s="188">
        <f>SUMIFS($BB$17:$BB$50,$F$17:$F$50,"看護職員",$H$17:$H$50,"D")</f>
        <v>0</v>
      </c>
      <c r="N59" s="188"/>
      <c r="O59" s="189">
        <f>SUMIFS($BD$17:$BD$50,$F$17:$F$50,"看護職員",$H$17:$H$50,"D")</f>
        <v>0</v>
      </c>
      <c r="P59" s="189"/>
      <c r="Q59" s="190"/>
      <c r="R59" s="191">
        <v>0</v>
      </c>
      <c r="S59" s="191"/>
      <c r="T59" s="198">
        <v>0</v>
      </c>
      <c r="U59" s="198"/>
      <c r="V59" s="190"/>
      <c r="W59" s="199" t="s">
        <v>58</v>
      </c>
      <c r="X59" s="200"/>
      <c r="Y59" s="21"/>
      <c r="Z59" s="178"/>
      <c r="AA59" s="187" t="s">
        <v>59</v>
      </c>
      <c r="AB59" s="187"/>
      <c r="AC59" s="188">
        <f>SUMIFS($BB$17:$BB$50,$F$17:$F$50,"介護職員",$H$17:$H$50,"D")</f>
        <v>0</v>
      </c>
      <c r="AD59" s="188"/>
      <c r="AE59" s="189">
        <f>SUMIFS($BD$17:$BD$50,$F$17:$F$50,"介護職員",$H$17:$H$50,"D")</f>
        <v>0</v>
      </c>
      <c r="AF59" s="189"/>
      <c r="AG59" s="190"/>
      <c r="AH59" s="191">
        <v>0</v>
      </c>
      <c r="AI59" s="191"/>
      <c r="AJ59" s="198">
        <v>0</v>
      </c>
      <c r="AK59" s="198"/>
      <c r="AL59" s="190"/>
      <c r="AM59" s="199" t="s">
        <v>58</v>
      </c>
      <c r="AN59" s="200"/>
      <c r="AO59" s="178"/>
      <c r="AP59" s="178"/>
      <c r="AQ59" s="21" t="s">
        <v>60</v>
      </c>
      <c r="AR59" s="21"/>
      <c r="AS59" s="21"/>
      <c r="AT59" s="21"/>
      <c r="AU59" s="21"/>
      <c r="AV59" s="21"/>
      <c r="AW59" s="178"/>
      <c r="AX59" s="178"/>
      <c r="AY59" s="178"/>
      <c r="AZ59" s="178"/>
      <c r="BA59" s="178"/>
      <c r="BB59" s="178"/>
      <c r="BC59" s="178"/>
      <c r="BD59" s="179"/>
      <c r="BE59" s="176"/>
      <c r="BF59" s="171"/>
      <c r="BG59" s="171"/>
      <c r="BH59" s="171"/>
      <c r="BI59" s="171"/>
      <c r="BJ59" s="171"/>
    </row>
    <row r="60" spans="2:62" ht="20.25" customHeight="1" x14ac:dyDescent="0.45">
      <c r="B60" s="168"/>
      <c r="C60" s="169"/>
      <c r="D60" s="169"/>
      <c r="E60" s="169"/>
      <c r="F60" s="169"/>
      <c r="G60" s="169"/>
      <c r="H60" s="169"/>
      <c r="I60" s="177"/>
      <c r="J60" s="21"/>
      <c r="K60" s="187" t="s">
        <v>52</v>
      </c>
      <c r="L60" s="187"/>
      <c r="M60" s="188">
        <f>SUM(M56:N59)</f>
        <v>0</v>
      </c>
      <c r="N60" s="188"/>
      <c r="O60" s="189">
        <f>SUM(O56:P59)</f>
        <v>0</v>
      </c>
      <c r="P60" s="189"/>
      <c r="Q60" s="190"/>
      <c r="R60" s="188">
        <f>SUM(R56:S59)</f>
        <v>0</v>
      </c>
      <c r="S60" s="188"/>
      <c r="T60" s="189">
        <f>SUM(T56:U59)</f>
        <v>0</v>
      </c>
      <c r="U60" s="189"/>
      <c r="V60" s="190"/>
      <c r="W60" s="201">
        <f>SUM(W56:X57)</f>
        <v>0</v>
      </c>
      <c r="X60" s="202"/>
      <c r="Y60" s="21"/>
      <c r="Z60" s="178"/>
      <c r="AA60" s="187" t="s">
        <v>52</v>
      </c>
      <c r="AB60" s="187"/>
      <c r="AC60" s="188">
        <f>SUM(AC56:AD59)</f>
        <v>0</v>
      </c>
      <c r="AD60" s="188"/>
      <c r="AE60" s="189">
        <f>SUM(AE56:AF59)</f>
        <v>0</v>
      </c>
      <c r="AF60" s="189"/>
      <c r="AG60" s="190"/>
      <c r="AH60" s="188">
        <f>SUM(AH56:AI59)</f>
        <v>0</v>
      </c>
      <c r="AI60" s="188"/>
      <c r="AJ60" s="189">
        <f>SUM(AJ56:AK59)</f>
        <v>0</v>
      </c>
      <c r="AK60" s="189"/>
      <c r="AL60" s="190"/>
      <c r="AM60" s="201">
        <f>SUM(AM56:AN57)</f>
        <v>0</v>
      </c>
      <c r="AN60" s="202"/>
      <c r="AO60" s="178"/>
      <c r="AP60" s="178"/>
      <c r="AQ60" s="187" t="s">
        <v>61</v>
      </c>
      <c r="AR60" s="187"/>
      <c r="AS60" s="187" t="s">
        <v>62</v>
      </c>
      <c r="AT60" s="187"/>
      <c r="AU60" s="187"/>
      <c r="AV60" s="187"/>
      <c r="AW60" s="178"/>
      <c r="AX60" s="178"/>
      <c r="AY60" s="178"/>
      <c r="AZ60" s="178"/>
      <c r="BA60" s="178"/>
      <c r="BB60" s="178"/>
      <c r="BC60" s="178"/>
      <c r="BD60" s="179"/>
      <c r="BE60" s="176"/>
      <c r="BF60" s="171"/>
      <c r="BG60" s="171"/>
      <c r="BH60" s="171"/>
      <c r="BI60" s="171"/>
      <c r="BJ60" s="171"/>
    </row>
    <row r="61" spans="2:62" ht="20.25" customHeight="1" x14ac:dyDescent="0.45">
      <c r="B61" s="168"/>
      <c r="C61" s="169"/>
      <c r="D61" s="169"/>
      <c r="E61" s="169"/>
      <c r="F61" s="169"/>
      <c r="G61" s="169"/>
      <c r="H61" s="169"/>
      <c r="I61" s="177"/>
      <c r="J61" s="177"/>
      <c r="K61" s="203"/>
      <c r="L61" s="203"/>
      <c r="M61" s="203"/>
      <c r="N61" s="203"/>
      <c r="O61" s="204"/>
      <c r="P61" s="204"/>
      <c r="Q61" s="204"/>
      <c r="R61" s="205"/>
      <c r="S61" s="205"/>
      <c r="T61" s="205"/>
      <c r="U61" s="205"/>
      <c r="V61" s="206"/>
      <c r="W61" s="178"/>
      <c r="X61" s="178"/>
      <c r="Y61" s="178"/>
      <c r="Z61" s="178"/>
      <c r="AA61" s="203"/>
      <c r="AB61" s="203"/>
      <c r="AC61" s="203"/>
      <c r="AD61" s="203"/>
      <c r="AE61" s="204"/>
      <c r="AF61" s="204"/>
      <c r="AG61" s="204"/>
      <c r="AH61" s="205"/>
      <c r="AI61" s="205"/>
      <c r="AJ61" s="205"/>
      <c r="AK61" s="205"/>
      <c r="AL61" s="206"/>
      <c r="AM61" s="178"/>
      <c r="AN61" s="178"/>
      <c r="AO61" s="178"/>
      <c r="AP61" s="178"/>
      <c r="AQ61" s="187" t="s">
        <v>53</v>
      </c>
      <c r="AR61" s="187"/>
      <c r="AS61" s="187" t="s">
        <v>63</v>
      </c>
      <c r="AT61" s="187"/>
      <c r="AU61" s="187"/>
      <c r="AV61" s="187"/>
      <c r="AW61" s="178"/>
      <c r="AX61" s="178"/>
      <c r="AY61" s="178"/>
      <c r="AZ61" s="178"/>
      <c r="BA61" s="178"/>
      <c r="BB61" s="178"/>
      <c r="BC61" s="178"/>
      <c r="BD61" s="179"/>
      <c r="BE61" s="176"/>
      <c r="BF61" s="171"/>
      <c r="BG61" s="171"/>
      <c r="BH61" s="171"/>
      <c r="BI61" s="171"/>
      <c r="BJ61" s="171"/>
    </row>
    <row r="62" spans="2:62" ht="20.25" customHeight="1" x14ac:dyDescent="0.45">
      <c r="B62" s="168"/>
      <c r="C62" s="169"/>
      <c r="D62" s="169"/>
      <c r="E62" s="169"/>
      <c r="F62" s="169"/>
      <c r="G62" s="169"/>
      <c r="H62" s="169"/>
      <c r="I62" s="177"/>
      <c r="J62" s="177"/>
      <c r="K62" s="28" t="s">
        <v>64</v>
      </c>
      <c r="L62" s="21"/>
      <c r="M62" s="21"/>
      <c r="N62" s="21"/>
      <c r="O62" s="21"/>
      <c r="P62" s="21"/>
      <c r="Q62" s="207" t="s">
        <v>65</v>
      </c>
      <c r="R62" s="208" t="s">
        <v>66</v>
      </c>
      <c r="S62" s="209"/>
      <c r="T62" s="207"/>
      <c r="U62" s="207"/>
      <c r="V62" s="21"/>
      <c r="W62" s="21"/>
      <c r="X62" s="21"/>
      <c r="Y62" s="178"/>
      <c r="Z62" s="178"/>
      <c r="AA62" s="28" t="s">
        <v>64</v>
      </c>
      <c r="AB62" s="21"/>
      <c r="AC62" s="21"/>
      <c r="AD62" s="21"/>
      <c r="AE62" s="21"/>
      <c r="AF62" s="21"/>
      <c r="AG62" s="207" t="s">
        <v>65</v>
      </c>
      <c r="AH62" s="210" t="str">
        <f>R62</f>
        <v>週</v>
      </c>
      <c r="AI62" s="211"/>
      <c r="AJ62" s="207"/>
      <c r="AK62" s="207"/>
      <c r="AL62" s="21"/>
      <c r="AM62" s="21"/>
      <c r="AN62" s="21"/>
      <c r="AO62" s="178"/>
      <c r="AP62" s="178"/>
      <c r="AQ62" s="187" t="s">
        <v>56</v>
      </c>
      <c r="AR62" s="187"/>
      <c r="AS62" s="187" t="s">
        <v>67</v>
      </c>
      <c r="AT62" s="187"/>
      <c r="AU62" s="187"/>
      <c r="AV62" s="187"/>
      <c r="AW62" s="178"/>
      <c r="AX62" s="178"/>
      <c r="AY62" s="178"/>
      <c r="AZ62" s="178"/>
      <c r="BA62" s="178"/>
      <c r="BB62" s="178"/>
      <c r="BC62" s="178"/>
      <c r="BD62" s="179"/>
      <c r="BE62" s="176"/>
      <c r="BF62" s="171"/>
      <c r="BG62" s="171"/>
      <c r="BH62" s="171"/>
      <c r="BI62" s="171"/>
      <c r="BJ62" s="171"/>
    </row>
    <row r="63" spans="2:62" ht="20.25" customHeight="1" x14ac:dyDescent="0.45">
      <c r="B63" s="168"/>
      <c r="C63" s="169"/>
      <c r="D63" s="169"/>
      <c r="E63" s="169"/>
      <c r="F63" s="169"/>
      <c r="G63" s="169"/>
      <c r="H63" s="169"/>
      <c r="I63" s="177"/>
      <c r="J63" s="177"/>
      <c r="K63" s="21" t="s">
        <v>68</v>
      </c>
      <c r="L63" s="21"/>
      <c r="M63" s="21"/>
      <c r="N63" s="21"/>
      <c r="O63" s="21"/>
      <c r="P63" s="21" t="s">
        <v>69</v>
      </c>
      <c r="Q63" s="21"/>
      <c r="R63" s="21"/>
      <c r="S63" s="21"/>
      <c r="T63" s="28"/>
      <c r="U63" s="21"/>
      <c r="V63" s="21"/>
      <c r="W63" s="21"/>
      <c r="X63" s="21"/>
      <c r="Y63" s="178"/>
      <c r="Z63" s="178"/>
      <c r="AA63" s="21" t="s">
        <v>68</v>
      </c>
      <c r="AB63" s="21"/>
      <c r="AC63" s="21"/>
      <c r="AD63" s="21"/>
      <c r="AE63" s="21"/>
      <c r="AF63" s="21" t="s">
        <v>69</v>
      </c>
      <c r="AG63" s="21"/>
      <c r="AH63" s="21"/>
      <c r="AI63" s="21"/>
      <c r="AJ63" s="28"/>
      <c r="AK63" s="21"/>
      <c r="AL63" s="21"/>
      <c r="AM63" s="21"/>
      <c r="AN63" s="21"/>
      <c r="AO63" s="178"/>
      <c r="AP63" s="178"/>
      <c r="AQ63" s="187" t="s">
        <v>57</v>
      </c>
      <c r="AR63" s="187"/>
      <c r="AS63" s="187" t="s">
        <v>70</v>
      </c>
      <c r="AT63" s="187"/>
      <c r="AU63" s="187"/>
      <c r="AV63" s="187"/>
      <c r="AW63" s="178"/>
      <c r="AX63" s="178"/>
      <c r="AY63" s="178"/>
      <c r="AZ63" s="178"/>
      <c r="BA63" s="178"/>
      <c r="BB63" s="178"/>
      <c r="BC63" s="178"/>
      <c r="BD63" s="179"/>
      <c r="BE63" s="176"/>
      <c r="BF63" s="171"/>
      <c r="BG63" s="171"/>
      <c r="BH63" s="171"/>
      <c r="BI63" s="171"/>
      <c r="BJ63" s="171"/>
    </row>
    <row r="64" spans="2:62" ht="20.25" customHeight="1" x14ac:dyDescent="0.45">
      <c r="B64" s="168"/>
      <c r="C64" s="169"/>
      <c r="D64" s="169"/>
      <c r="E64" s="169"/>
      <c r="F64" s="169"/>
      <c r="G64" s="169"/>
      <c r="H64" s="169"/>
      <c r="I64" s="177"/>
      <c r="J64" s="177"/>
      <c r="K64" s="21" t="str">
        <f>IF($R$62="週","対象時間数（週平均）","対象時間数（当月合計）")</f>
        <v>対象時間数（週平均）</v>
      </c>
      <c r="L64" s="21"/>
      <c r="M64" s="21"/>
      <c r="N64" s="21"/>
      <c r="O64" s="21"/>
      <c r="P64" s="21" t="str">
        <f>IF($R$62="週","週に勤務すべき時間数","当月に勤務すべき時間数")</f>
        <v>週に勤務すべき時間数</v>
      </c>
      <c r="Q64" s="21"/>
      <c r="R64" s="21"/>
      <c r="S64" s="21"/>
      <c r="T64" s="28"/>
      <c r="U64" s="21" t="s">
        <v>71</v>
      </c>
      <c r="V64" s="21"/>
      <c r="W64" s="21"/>
      <c r="X64" s="21"/>
      <c r="Y64" s="178"/>
      <c r="Z64" s="178"/>
      <c r="AA64" s="21" t="str">
        <f>IF(AH62="週","対象時間数（週平均）","対象時間数（当月合計）")</f>
        <v>対象時間数（週平均）</v>
      </c>
      <c r="AB64" s="21"/>
      <c r="AC64" s="21"/>
      <c r="AD64" s="21"/>
      <c r="AE64" s="21"/>
      <c r="AF64" s="21" t="str">
        <f>IF($AH$62="週","週に勤務すべき時間数","当月に勤務すべき時間数")</f>
        <v>週に勤務すべき時間数</v>
      </c>
      <c r="AG64" s="21"/>
      <c r="AH64" s="21"/>
      <c r="AI64" s="21"/>
      <c r="AJ64" s="28"/>
      <c r="AK64" s="21" t="s">
        <v>71</v>
      </c>
      <c r="AL64" s="21"/>
      <c r="AM64" s="21"/>
      <c r="AN64" s="21"/>
      <c r="AO64" s="178"/>
      <c r="AP64" s="178"/>
      <c r="AQ64" s="187" t="s">
        <v>59</v>
      </c>
      <c r="AR64" s="187"/>
      <c r="AS64" s="187" t="s">
        <v>72</v>
      </c>
      <c r="AT64" s="187"/>
      <c r="AU64" s="187"/>
      <c r="AV64" s="187"/>
      <c r="AW64" s="178"/>
      <c r="AX64" s="178"/>
      <c r="AY64" s="178"/>
      <c r="AZ64" s="178"/>
      <c r="BA64" s="178"/>
      <c r="BB64" s="178"/>
      <c r="BC64" s="178"/>
      <c r="BD64" s="179"/>
      <c r="BE64" s="176"/>
      <c r="BF64" s="171"/>
      <c r="BG64" s="171"/>
      <c r="BH64" s="171"/>
      <c r="BI64" s="171"/>
      <c r="BJ64" s="171"/>
    </row>
    <row r="65" spans="9:56" ht="20.25" customHeight="1" x14ac:dyDescent="0.45">
      <c r="I65" s="21"/>
      <c r="J65" s="21"/>
      <c r="K65" s="212">
        <f>IF($R$62="週",T60,R60)</f>
        <v>0</v>
      </c>
      <c r="L65" s="212"/>
      <c r="M65" s="212"/>
      <c r="N65" s="212"/>
      <c r="O65" s="195" t="s">
        <v>73</v>
      </c>
      <c r="P65" s="187">
        <f>IF($R$62="週",$BA$6,$BE$6)</f>
        <v>40</v>
      </c>
      <c r="Q65" s="187"/>
      <c r="R65" s="187"/>
      <c r="S65" s="187"/>
      <c r="T65" s="195" t="s">
        <v>55</v>
      </c>
      <c r="U65" s="213">
        <f>ROUNDDOWN(K65/P65,1)</f>
        <v>0</v>
      </c>
      <c r="V65" s="213"/>
      <c r="W65" s="213"/>
      <c r="X65" s="213"/>
      <c r="Y65" s="21"/>
      <c r="Z65" s="21"/>
      <c r="AA65" s="212">
        <f>IF($AH$62="週",AJ60,AH60)</f>
        <v>0</v>
      </c>
      <c r="AB65" s="212"/>
      <c r="AC65" s="212"/>
      <c r="AD65" s="212"/>
      <c r="AE65" s="195" t="s">
        <v>73</v>
      </c>
      <c r="AF65" s="187">
        <f>IF($AH$62="週",$BA$6,$BE$6)</f>
        <v>40</v>
      </c>
      <c r="AG65" s="187"/>
      <c r="AH65" s="187"/>
      <c r="AI65" s="187"/>
      <c r="AJ65" s="195" t="s">
        <v>55</v>
      </c>
      <c r="AK65" s="213">
        <f>ROUNDDOWN(AA65/AF65,1)</f>
        <v>0</v>
      </c>
      <c r="AL65" s="213"/>
      <c r="AM65" s="213"/>
      <c r="AN65" s="213"/>
      <c r="AO65" s="21"/>
      <c r="AP65" s="21"/>
      <c r="AQ65" s="21"/>
      <c r="AR65" s="21"/>
      <c r="AS65" s="21"/>
      <c r="AT65" s="21"/>
      <c r="AU65" s="21"/>
      <c r="AV65" s="21"/>
      <c r="AW65" s="21"/>
      <c r="AX65" s="21"/>
      <c r="AY65" s="21"/>
      <c r="AZ65" s="21"/>
      <c r="BA65" s="21"/>
      <c r="BB65" s="21"/>
      <c r="BC65" s="21"/>
      <c r="BD65" s="21"/>
    </row>
    <row r="66" spans="9:56" ht="20.25" customHeight="1" x14ac:dyDescent="0.45">
      <c r="I66" s="21"/>
      <c r="J66" s="21"/>
      <c r="K66" s="21"/>
      <c r="L66" s="21"/>
      <c r="M66" s="21"/>
      <c r="N66" s="21"/>
      <c r="O66" s="21"/>
      <c r="P66" s="21"/>
      <c r="Q66" s="21"/>
      <c r="R66" s="21"/>
      <c r="S66" s="21"/>
      <c r="T66" s="28"/>
      <c r="U66" s="21" t="s">
        <v>74</v>
      </c>
      <c r="V66" s="21"/>
      <c r="W66" s="21"/>
      <c r="X66" s="21"/>
      <c r="Y66" s="21"/>
      <c r="Z66" s="21"/>
      <c r="AA66" s="21"/>
      <c r="AB66" s="21"/>
      <c r="AC66" s="21"/>
      <c r="AD66" s="21"/>
      <c r="AE66" s="21"/>
      <c r="AF66" s="21"/>
      <c r="AG66" s="21"/>
      <c r="AH66" s="21"/>
      <c r="AI66" s="21"/>
      <c r="AJ66" s="28"/>
      <c r="AK66" s="21" t="s">
        <v>74</v>
      </c>
      <c r="AL66" s="21"/>
      <c r="AM66" s="21"/>
      <c r="AN66" s="21"/>
      <c r="AO66" s="21"/>
      <c r="AP66" s="21"/>
      <c r="AQ66" s="21"/>
      <c r="AR66" s="21"/>
      <c r="AS66" s="21"/>
      <c r="AT66" s="21"/>
      <c r="AU66" s="21"/>
      <c r="AV66" s="21"/>
      <c r="AW66" s="21"/>
      <c r="AX66" s="21"/>
      <c r="AY66" s="21"/>
      <c r="AZ66" s="21"/>
      <c r="BA66" s="21"/>
      <c r="BB66" s="21"/>
      <c r="BC66" s="21"/>
      <c r="BD66" s="21"/>
    </row>
    <row r="67" spans="9:56" ht="20.25" customHeight="1" x14ac:dyDescent="0.45">
      <c r="I67" s="21"/>
      <c r="J67" s="21"/>
      <c r="K67" s="21" t="s">
        <v>75</v>
      </c>
      <c r="L67" s="21"/>
      <c r="M67" s="21"/>
      <c r="N67" s="21"/>
      <c r="O67" s="21"/>
      <c r="P67" s="21"/>
      <c r="Q67" s="21"/>
      <c r="R67" s="21"/>
      <c r="S67" s="21"/>
      <c r="T67" s="28"/>
      <c r="U67" s="21"/>
      <c r="V67" s="21"/>
      <c r="W67" s="21"/>
      <c r="X67" s="21"/>
      <c r="Y67" s="21"/>
      <c r="Z67" s="21"/>
      <c r="AA67" s="21" t="s">
        <v>76</v>
      </c>
      <c r="AB67" s="21"/>
      <c r="AC67" s="21"/>
      <c r="AD67" s="21"/>
      <c r="AE67" s="21"/>
      <c r="AF67" s="21"/>
      <c r="AG67" s="21"/>
      <c r="AH67" s="21"/>
      <c r="AI67" s="21"/>
      <c r="AJ67" s="28"/>
      <c r="AK67" s="21"/>
      <c r="AL67" s="21"/>
      <c r="AM67" s="21"/>
      <c r="AN67" s="21"/>
      <c r="AO67" s="21"/>
      <c r="AP67" s="21"/>
      <c r="AQ67" s="21"/>
      <c r="AR67" s="21"/>
      <c r="AS67" s="21"/>
      <c r="AT67" s="21"/>
      <c r="AU67" s="21"/>
      <c r="AV67" s="21"/>
      <c r="AW67" s="21"/>
      <c r="AX67" s="21"/>
      <c r="AY67" s="21"/>
      <c r="AZ67" s="21"/>
      <c r="BA67" s="21"/>
      <c r="BB67" s="21"/>
      <c r="BC67" s="21"/>
      <c r="BD67" s="21"/>
    </row>
    <row r="68" spans="9:56" ht="20.25" customHeight="1" x14ac:dyDescent="0.45">
      <c r="I68" s="21"/>
      <c r="J68" s="21"/>
      <c r="K68" s="21" t="s">
        <v>46</v>
      </c>
      <c r="L68" s="21"/>
      <c r="M68" s="21"/>
      <c r="N68" s="21"/>
      <c r="O68" s="21"/>
      <c r="P68" s="21"/>
      <c r="Q68" s="21"/>
      <c r="R68" s="21"/>
      <c r="S68" s="21"/>
      <c r="T68" s="28"/>
      <c r="U68" s="181"/>
      <c r="V68" s="181"/>
      <c r="W68" s="181"/>
      <c r="X68" s="181"/>
      <c r="Y68" s="21"/>
      <c r="Z68" s="21"/>
      <c r="AA68" s="21" t="s">
        <v>46</v>
      </c>
      <c r="AB68" s="21"/>
      <c r="AC68" s="21"/>
      <c r="AD68" s="21"/>
      <c r="AE68" s="21"/>
      <c r="AF68" s="21"/>
      <c r="AG68" s="21"/>
      <c r="AH68" s="21"/>
      <c r="AI68" s="21"/>
      <c r="AJ68" s="28"/>
      <c r="AK68" s="181"/>
      <c r="AL68" s="181"/>
      <c r="AM68" s="181"/>
      <c r="AN68" s="181"/>
      <c r="AO68" s="21"/>
      <c r="AP68" s="21"/>
      <c r="AQ68" s="21"/>
      <c r="AR68" s="21"/>
      <c r="AS68" s="21"/>
      <c r="AT68" s="21"/>
      <c r="AU68" s="21"/>
      <c r="AV68" s="21"/>
      <c r="AW68" s="21"/>
      <c r="AX68" s="21"/>
      <c r="AY68" s="21"/>
      <c r="AZ68" s="21"/>
      <c r="BA68" s="21"/>
      <c r="BB68" s="21"/>
      <c r="BC68" s="21"/>
      <c r="BD68" s="21"/>
    </row>
    <row r="69" spans="9:56" ht="20.25" customHeight="1" x14ac:dyDescent="0.45">
      <c r="I69" s="21"/>
      <c r="J69" s="21"/>
      <c r="K69" s="21" t="s">
        <v>77</v>
      </c>
      <c r="L69" s="21"/>
      <c r="M69" s="21"/>
      <c r="N69" s="21"/>
      <c r="O69" s="21"/>
      <c r="P69" s="21" t="s">
        <v>78</v>
      </c>
      <c r="Q69" s="21"/>
      <c r="R69" s="21"/>
      <c r="S69" s="21"/>
      <c r="T69" s="21"/>
      <c r="U69" s="185" t="s">
        <v>52</v>
      </c>
      <c r="V69" s="185"/>
      <c r="W69" s="185"/>
      <c r="X69" s="185"/>
      <c r="Y69" s="21"/>
      <c r="Z69" s="21"/>
      <c r="AA69" s="21" t="s">
        <v>77</v>
      </c>
      <c r="AB69" s="21"/>
      <c r="AC69" s="21"/>
      <c r="AD69" s="21"/>
      <c r="AE69" s="21"/>
      <c r="AF69" s="21" t="s">
        <v>78</v>
      </c>
      <c r="AG69" s="21"/>
      <c r="AH69" s="21"/>
      <c r="AI69" s="21"/>
      <c r="AJ69" s="21"/>
      <c r="AK69" s="185" t="s">
        <v>52</v>
      </c>
      <c r="AL69" s="185"/>
      <c r="AM69" s="185"/>
      <c r="AN69" s="185"/>
      <c r="AO69" s="21"/>
      <c r="AP69" s="21"/>
      <c r="AQ69" s="21"/>
      <c r="AR69" s="21"/>
      <c r="AS69" s="21"/>
      <c r="AT69" s="21"/>
      <c r="AU69" s="21"/>
      <c r="AV69" s="21"/>
      <c r="AW69" s="21"/>
      <c r="AX69" s="21"/>
      <c r="AY69" s="21"/>
      <c r="AZ69" s="21"/>
      <c r="BA69" s="21"/>
      <c r="BB69" s="21"/>
      <c r="BC69" s="21"/>
      <c r="BD69" s="21"/>
    </row>
    <row r="70" spans="9:56" ht="20.25" customHeight="1" x14ac:dyDescent="0.45">
      <c r="I70" s="21"/>
      <c r="J70" s="21"/>
      <c r="K70" s="187">
        <f>W60</f>
        <v>0</v>
      </c>
      <c r="L70" s="187"/>
      <c r="M70" s="187"/>
      <c r="N70" s="187"/>
      <c r="O70" s="195" t="s">
        <v>54</v>
      </c>
      <c r="P70" s="213">
        <f>U65</f>
        <v>0</v>
      </c>
      <c r="Q70" s="213"/>
      <c r="R70" s="213"/>
      <c r="S70" s="213"/>
      <c r="T70" s="195" t="s">
        <v>55</v>
      </c>
      <c r="U70" s="196">
        <f>ROUNDDOWN(K70+P70,1)</f>
        <v>0</v>
      </c>
      <c r="V70" s="196"/>
      <c r="W70" s="196"/>
      <c r="X70" s="196"/>
      <c r="Y70" s="205"/>
      <c r="Z70" s="205"/>
      <c r="AA70" s="214">
        <f>AM60</f>
        <v>0</v>
      </c>
      <c r="AB70" s="214"/>
      <c r="AC70" s="214"/>
      <c r="AD70" s="214"/>
      <c r="AE70" s="206" t="s">
        <v>54</v>
      </c>
      <c r="AF70" s="215">
        <f>AK65</f>
        <v>0</v>
      </c>
      <c r="AG70" s="215"/>
      <c r="AH70" s="215"/>
      <c r="AI70" s="215"/>
      <c r="AJ70" s="206" t="s">
        <v>55</v>
      </c>
      <c r="AK70" s="196">
        <f>ROUNDDOWN(AA70+AF70,1)</f>
        <v>0</v>
      </c>
      <c r="AL70" s="196"/>
      <c r="AM70" s="196"/>
      <c r="AN70" s="196"/>
      <c r="AO70" s="21"/>
      <c r="AP70" s="21"/>
      <c r="AQ70" s="21"/>
      <c r="AR70" s="21"/>
      <c r="AS70" s="21"/>
      <c r="AT70" s="21"/>
      <c r="AU70" s="21"/>
      <c r="AV70" s="21"/>
      <c r="AW70" s="21"/>
      <c r="AX70" s="21"/>
      <c r="AY70" s="21"/>
      <c r="AZ70" s="21"/>
      <c r="BA70" s="21"/>
      <c r="BB70" s="21"/>
      <c r="BC70" s="21"/>
      <c r="BD70" s="21"/>
    </row>
    <row r="71" spans="9:56" ht="20.25" customHeight="1" x14ac:dyDescent="0.45"/>
    <row r="72" spans="9:56" ht="20.25" customHeight="1" x14ac:dyDescent="0.45"/>
    <row r="73" spans="9:56" ht="20.25" customHeight="1" x14ac:dyDescent="0.45"/>
    <row r="74" spans="9:56" ht="20.25" customHeight="1" x14ac:dyDescent="0.45"/>
    <row r="75" spans="9:56" ht="20.25" customHeight="1" x14ac:dyDescent="0.45"/>
    <row r="76" spans="9:56" ht="20.25" customHeight="1" x14ac:dyDescent="0.45"/>
    <row r="77" spans="9:56" ht="20.25" customHeight="1" x14ac:dyDescent="0.45"/>
    <row r="78" spans="9:56" ht="20.25" customHeight="1" x14ac:dyDescent="0.45"/>
    <row r="79" spans="9:56" ht="20.25" customHeight="1" x14ac:dyDescent="0.45"/>
    <row r="80" spans="9:56"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117" spans="3:59" x14ac:dyDescent="0.45">
      <c r="C117" s="32"/>
      <c r="D117" s="32"/>
      <c r="E117" s="32"/>
      <c r="F117" s="32"/>
      <c r="G117" s="32"/>
      <c r="H117" s="32"/>
      <c r="I117" s="32"/>
      <c r="J117" s="32"/>
      <c r="K117" s="216"/>
      <c r="L117" s="216"/>
      <c r="M117" s="216"/>
      <c r="N117" s="216"/>
      <c r="O117" s="216"/>
      <c r="P117" s="216"/>
      <c r="Q117" s="216"/>
      <c r="R117" s="216"/>
      <c r="S117" s="216"/>
      <c r="T117" s="216"/>
      <c r="U117" s="216"/>
      <c r="V117" s="216"/>
      <c r="W117" s="216"/>
      <c r="X117" s="216"/>
      <c r="Y117" s="216"/>
      <c r="Z117" s="216"/>
      <c r="AA117" s="216"/>
      <c r="AB117" s="216"/>
      <c r="AC117" s="216"/>
      <c r="AD117" s="216"/>
      <c r="AE117" s="216"/>
      <c r="AF117" s="216"/>
      <c r="AG117" s="216"/>
      <c r="AH117" s="216"/>
      <c r="AI117" s="216"/>
      <c r="AJ117" s="216"/>
      <c r="AK117" s="216"/>
      <c r="AL117" s="216"/>
      <c r="AM117" s="216"/>
      <c r="AN117" s="216"/>
      <c r="AO117" s="216"/>
      <c r="AP117" s="216"/>
      <c r="AQ117" s="216"/>
      <c r="AR117" s="216"/>
      <c r="AS117" s="216"/>
      <c r="AT117" s="216"/>
      <c r="AU117" s="216"/>
      <c r="AV117" s="216"/>
      <c r="AW117" s="216"/>
      <c r="AX117" s="216"/>
      <c r="AY117" s="216"/>
      <c r="AZ117" s="216"/>
      <c r="BA117" s="216"/>
      <c r="BB117" s="216"/>
      <c r="BC117" s="216"/>
      <c r="BD117" s="216"/>
      <c r="BE117" s="216"/>
      <c r="BF117" s="216"/>
      <c r="BG117" s="216"/>
    </row>
    <row r="118" spans="3:59" x14ac:dyDescent="0.45">
      <c r="C118" s="32"/>
      <c r="D118" s="32"/>
      <c r="E118" s="32"/>
      <c r="F118" s="32"/>
      <c r="G118" s="32"/>
      <c r="H118" s="32"/>
      <c r="I118" s="32"/>
      <c r="J118" s="32"/>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G118" s="216"/>
      <c r="AH118" s="216"/>
      <c r="AI118" s="216"/>
      <c r="AJ118" s="216"/>
      <c r="AK118" s="216"/>
      <c r="AL118" s="216"/>
      <c r="AM118" s="216"/>
      <c r="AN118" s="216"/>
      <c r="AO118" s="216"/>
      <c r="AP118" s="216"/>
      <c r="AQ118" s="216"/>
      <c r="AR118" s="216"/>
      <c r="AS118" s="216"/>
      <c r="AT118" s="216"/>
      <c r="AU118" s="216"/>
      <c r="AV118" s="216"/>
      <c r="AW118" s="216"/>
      <c r="AX118" s="216"/>
      <c r="AY118" s="216"/>
      <c r="AZ118" s="216"/>
      <c r="BA118" s="216"/>
      <c r="BB118" s="216"/>
      <c r="BC118" s="216"/>
      <c r="BD118" s="216"/>
      <c r="BE118" s="216"/>
      <c r="BF118" s="216"/>
      <c r="BG118" s="216"/>
    </row>
    <row r="119" spans="3:59" x14ac:dyDescent="0.45">
      <c r="C119" s="217"/>
      <c r="D119" s="217"/>
      <c r="E119" s="217"/>
      <c r="F119" s="217"/>
      <c r="G119" s="217"/>
      <c r="H119" s="217"/>
      <c r="I119" s="217"/>
      <c r="J119" s="217"/>
      <c r="K119" s="32"/>
      <c r="L119" s="32"/>
    </row>
    <row r="120" spans="3:59" x14ac:dyDescent="0.45">
      <c r="C120" s="217"/>
      <c r="D120" s="217"/>
      <c r="E120" s="217"/>
      <c r="F120" s="217"/>
      <c r="G120" s="217"/>
      <c r="H120" s="217"/>
      <c r="I120" s="217"/>
      <c r="J120" s="217"/>
      <c r="K120" s="32"/>
      <c r="L120" s="32"/>
    </row>
    <row r="121" spans="3:59" x14ac:dyDescent="0.45">
      <c r="C121" s="32"/>
      <c r="D121" s="32"/>
      <c r="E121" s="32"/>
      <c r="F121" s="32"/>
      <c r="G121" s="32"/>
      <c r="H121" s="32"/>
      <c r="I121" s="32"/>
      <c r="J121" s="32"/>
    </row>
    <row r="122" spans="3:59" x14ac:dyDescent="0.45">
      <c r="C122" s="32"/>
      <c r="D122" s="32"/>
      <c r="E122" s="32"/>
      <c r="F122" s="32"/>
      <c r="G122" s="32"/>
      <c r="H122" s="32"/>
      <c r="I122" s="32"/>
      <c r="J122" s="32"/>
    </row>
    <row r="123" spans="3:59" x14ac:dyDescent="0.45">
      <c r="C123" s="32"/>
      <c r="D123" s="32"/>
      <c r="E123" s="32"/>
      <c r="F123" s="32"/>
      <c r="G123" s="32"/>
      <c r="H123" s="32"/>
      <c r="I123" s="32"/>
      <c r="J123" s="32"/>
    </row>
    <row r="124" spans="3:59" x14ac:dyDescent="0.45">
      <c r="C124" s="32"/>
      <c r="D124" s="32"/>
      <c r="E124" s="32"/>
      <c r="F124" s="32"/>
      <c r="G124" s="32"/>
      <c r="H124" s="32"/>
      <c r="I124" s="32"/>
      <c r="J124" s="32"/>
    </row>
  </sheetData>
  <sheetProtection insertRows="0" deleteRows="0"/>
  <mergeCells count="304">
    <mergeCell ref="U68:X68"/>
    <mergeCell ref="AK68:AN68"/>
    <mergeCell ref="U69:X69"/>
    <mergeCell ref="AK69:AN69"/>
    <mergeCell ref="K70:N70"/>
    <mergeCell ref="P70:S70"/>
    <mergeCell ref="U70:X70"/>
    <mergeCell ref="AA70:AD70"/>
    <mergeCell ref="AF70:AI70"/>
    <mergeCell ref="AK70:AN70"/>
    <mergeCell ref="AQ64:AR64"/>
    <mergeCell ref="AS64:AV64"/>
    <mergeCell ref="K65:N65"/>
    <mergeCell ref="P65:S65"/>
    <mergeCell ref="U65:X65"/>
    <mergeCell ref="AA65:AD65"/>
    <mergeCell ref="AF65:AI65"/>
    <mergeCell ref="AK65:AN65"/>
    <mergeCell ref="R62:S62"/>
    <mergeCell ref="AH62:AI62"/>
    <mergeCell ref="AQ62:AR62"/>
    <mergeCell ref="AS62:AV62"/>
    <mergeCell ref="AQ63:AR63"/>
    <mergeCell ref="AS63:AV63"/>
    <mergeCell ref="AH60:AI60"/>
    <mergeCell ref="AJ60:AK60"/>
    <mergeCell ref="AM60:AN60"/>
    <mergeCell ref="AQ60:AR60"/>
    <mergeCell ref="AS60:AV60"/>
    <mergeCell ref="AQ61:AR61"/>
    <mergeCell ref="AS61:AV61"/>
    <mergeCell ref="AM59:AN59"/>
    <mergeCell ref="K60:L60"/>
    <mergeCell ref="M60:N60"/>
    <mergeCell ref="O60:P60"/>
    <mergeCell ref="R60:S60"/>
    <mergeCell ref="T60:U60"/>
    <mergeCell ref="W60:X60"/>
    <mergeCell ref="AA60:AB60"/>
    <mergeCell ref="AC60:AD60"/>
    <mergeCell ref="AE60:AF60"/>
    <mergeCell ref="W59:X59"/>
    <mergeCell ref="AA59:AB59"/>
    <mergeCell ref="AC59:AD59"/>
    <mergeCell ref="AE59:AF59"/>
    <mergeCell ref="AH59:AI59"/>
    <mergeCell ref="AJ59:AK59"/>
    <mergeCell ref="AC58:AD58"/>
    <mergeCell ref="AE58:AF58"/>
    <mergeCell ref="AH58:AI58"/>
    <mergeCell ref="AJ58:AK58"/>
    <mergeCell ref="AM58:AN58"/>
    <mergeCell ref="K59:L59"/>
    <mergeCell ref="M59:N59"/>
    <mergeCell ref="O59:P59"/>
    <mergeCell ref="R59:S59"/>
    <mergeCell ref="T59:U59"/>
    <mergeCell ref="AH57:AI57"/>
    <mergeCell ref="AJ57:AK57"/>
    <mergeCell ref="AM57:AN57"/>
    <mergeCell ref="K58:L58"/>
    <mergeCell ref="M58:N58"/>
    <mergeCell ref="O58:P58"/>
    <mergeCell ref="R58:S58"/>
    <mergeCell ref="T58:U58"/>
    <mergeCell ref="W58:X58"/>
    <mergeCell ref="AA58:AB58"/>
    <mergeCell ref="BA56:BD56"/>
    <mergeCell ref="K57:L57"/>
    <mergeCell ref="M57:N57"/>
    <mergeCell ref="O57:P57"/>
    <mergeCell ref="R57:S57"/>
    <mergeCell ref="T57:U57"/>
    <mergeCell ref="W57:X57"/>
    <mergeCell ref="AA57:AB57"/>
    <mergeCell ref="AC57:AD57"/>
    <mergeCell ref="AE57:AF57"/>
    <mergeCell ref="AE56:AF56"/>
    <mergeCell ref="AH56:AI56"/>
    <mergeCell ref="AJ56:AK56"/>
    <mergeCell ref="AM56:AN56"/>
    <mergeCell ref="AQ56:AT56"/>
    <mergeCell ref="AV56:AY56"/>
    <mergeCell ref="BA55:BD55"/>
    <mergeCell ref="BF55:BI55"/>
    <mergeCell ref="K56:L56"/>
    <mergeCell ref="M56:N56"/>
    <mergeCell ref="O56:P56"/>
    <mergeCell ref="R56:S56"/>
    <mergeCell ref="T56:U56"/>
    <mergeCell ref="W56:X56"/>
    <mergeCell ref="AA56:AB56"/>
    <mergeCell ref="AC56:AD56"/>
    <mergeCell ref="AH54:AK54"/>
    <mergeCell ref="BF54:BI54"/>
    <mergeCell ref="M55:N55"/>
    <mergeCell ref="O55:P55"/>
    <mergeCell ref="R55:S55"/>
    <mergeCell ref="T55:U55"/>
    <mergeCell ref="AC55:AD55"/>
    <mergeCell ref="AE55:AF55"/>
    <mergeCell ref="AH55:AI55"/>
    <mergeCell ref="AJ55:AK55"/>
    <mergeCell ref="BD49:BE49"/>
    <mergeCell ref="BF49:BJ50"/>
    <mergeCell ref="BB50:BC50"/>
    <mergeCell ref="BD50:BE50"/>
    <mergeCell ref="BF53:BI53"/>
    <mergeCell ref="K54:L55"/>
    <mergeCell ref="M54:P54"/>
    <mergeCell ref="R54:U54"/>
    <mergeCell ref="AA54:AB55"/>
    <mergeCell ref="AC54:AF54"/>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12:B16"/>
    <mergeCell ref="C12:D16"/>
    <mergeCell ref="I12:J16"/>
    <mergeCell ref="K12:N16"/>
    <mergeCell ref="O12:S16"/>
    <mergeCell ref="AT1:BI1"/>
    <mergeCell ref="AC2:AD2"/>
    <mergeCell ref="AF2:AG2"/>
    <mergeCell ref="AJ2:AK2"/>
    <mergeCell ref="AT2:BI2"/>
    <mergeCell ref="BE3:BH3"/>
  </mergeCells>
  <phoneticPr fontId="3"/>
  <conditionalFormatting sqref="W64:Z64 AO64:BA64">
    <cfRule type="expression" dxfId="42" priority="42">
      <formula>OR(#REF!=$B51,#REF!=$B51)</formula>
    </cfRule>
  </conditionalFormatting>
  <conditionalFormatting sqref="Z54 W54:X54 W63:Z63 AO63:BA63 AO54:BA54">
    <cfRule type="expression" dxfId="41" priority="43">
      <formula>OR(#REF!=$B52,#REF!=$B52)</formula>
    </cfRule>
  </conditionalFormatting>
  <conditionalFormatting sqref="AM64:AN64">
    <cfRule type="expression" dxfId="40" priority="40">
      <formula>OR(#REF!=$B51,#REF!=$B51)</formula>
    </cfRule>
  </conditionalFormatting>
  <conditionalFormatting sqref="AM54:AN54 AM63:AN63">
    <cfRule type="expression" dxfId="39" priority="41">
      <formula>OR(#REF!=$B52,#REF!=$B52)</formula>
    </cfRule>
  </conditionalFormatting>
  <conditionalFormatting sqref="BB18:BE18">
    <cfRule type="expression" dxfId="38" priority="39">
      <formula>INDIRECT(ADDRESS(ROW(),COLUMN()))=TRUNC(INDIRECT(ADDRESS(ROW(),COLUMN())))</formula>
    </cfRule>
  </conditionalFormatting>
  <conditionalFormatting sqref="BB20:BE20">
    <cfRule type="expression" dxfId="37" priority="38">
      <formula>INDIRECT(ADDRESS(ROW(),COLUMN()))=TRUNC(INDIRECT(ADDRESS(ROW(),COLUMN())))</formula>
    </cfRule>
  </conditionalFormatting>
  <conditionalFormatting sqref="BB22:BE22">
    <cfRule type="expression" dxfId="36" priority="37">
      <formula>INDIRECT(ADDRESS(ROW(),COLUMN()))=TRUNC(INDIRECT(ADDRESS(ROW(),COLUMN())))</formula>
    </cfRule>
  </conditionalFormatting>
  <conditionalFormatting sqref="BB24:BE24">
    <cfRule type="expression" dxfId="35" priority="36">
      <formula>INDIRECT(ADDRESS(ROW(),COLUMN()))=TRUNC(INDIRECT(ADDRESS(ROW(),COLUMN())))</formula>
    </cfRule>
  </conditionalFormatting>
  <conditionalFormatting sqref="BB26:BE26">
    <cfRule type="expression" dxfId="34" priority="35">
      <formula>INDIRECT(ADDRESS(ROW(),COLUMN()))=TRUNC(INDIRECT(ADDRESS(ROW(),COLUMN())))</formula>
    </cfRule>
  </conditionalFormatting>
  <conditionalFormatting sqref="BB28:BE28">
    <cfRule type="expression" dxfId="33" priority="34">
      <formula>INDIRECT(ADDRESS(ROW(),COLUMN()))=TRUNC(INDIRECT(ADDRESS(ROW(),COLUMN())))</formula>
    </cfRule>
  </conditionalFormatting>
  <conditionalFormatting sqref="BB30:BE30">
    <cfRule type="expression" dxfId="32" priority="33">
      <formula>INDIRECT(ADDRESS(ROW(),COLUMN()))=TRUNC(INDIRECT(ADDRESS(ROW(),COLUMN())))</formula>
    </cfRule>
  </conditionalFormatting>
  <conditionalFormatting sqref="BB32:BE32">
    <cfRule type="expression" dxfId="31" priority="32">
      <formula>INDIRECT(ADDRESS(ROW(),COLUMN()))=TRUNC(INDIRECT(ADDRESS(ROW(),COLUMN())))</formula>
    </cfRule>
  </conditionalFormatting>
  <conditionalFormatting sqref="BB34:BE34">
    <cfRule type="expression" dxfId="30" priority="31">
      <formula>INDIRECT(ADDRESS(ROW(),COLUMN()))=TRUNC(INDIRECT(ADDRESS(ROW(),COLUMN())))</formula>
    </cfRule>
  </conditionalFormatting>
  <conditionalFormatting sqref="BB36:BE36">
    <cfRule type="expression" dxfId="29" priority="30">
      <formula>INDIRECT(ADDRESS(ROW(),COLUMN()))=TRUNC(INDIRECT(ADDRESS(ROW(),COLUMN())))</formula>
    </cfRule>
  </conditionalFormatting>
  <conditionalFormatting sqref="BB38:BE38">
    <cfRule type="expression" dxfId="28" priority="29">
      <formula>INDIRECT(ADDRESS(ROW(),COLUMN()))=TRUNC(INDIRECT(ADDRESS(ROW(),COLUMN())))</formula>
    </cfRule>
  </conditionalFormatting>
  <conditionalFormatting sqref="BB40:BE40">
    <cfRule type="expression" dxfId="27" priority="28">
      <formula>INDIRECT(ADDRESS(ROW(),COLUMN()))=TRUNC(INDIRECT(ADDRESS(ROW(),COLUMN())))</formula>
    </cfRule>
  </conditionalFormatting>
  <conditionalFormatting sqref="BB42:BE42">
    <cfRule type="expression" dxfId="26" priority="27">
      <formula>INDIRECT(ADDRESS(ROW(),COLUMN()))=TRUNC(INDIRECT(ADDRESS(ROW(),COLUMN())))</formula>
    </cfRule>
  </conditionalFormatting>
  <conditionalFormatting sqref="BB44:BE44">
    <cfRule type="expression" dxfId="25" priority="26">
      <formula>INDIRECT(ADDRESS(ROW(),COLUMN()))=TRUNC(INDIRECT(ADDRESS(ROW(),COLUMN())))</formula>
    </cfRule>
  </conditionalFormatting>
  <conditionalFormatting sqref="BB46:BE46">
    <cfRule type="expression" dxfId="24" priority="25">
      <formula>INDIRECT(ADDRESS(ROW(),COLUMN()))=TRUNC(INDIRECT(ADDRESS(ROW(),COLUMN())))</formula>
    </cfRule>
  </conditionalFormatting>
  <conditionalFormatting sqref="BB48:BE48">
    <cfRule type="expression" dxfId="23" priority="24">
      <formula>INDIRECT(ADDRESS(ROW(),COLUMN()))=TRUNC(INDIRECT(ADDRESS(ROW(),COLUMN())))</formula>
    </cfRule>
  </conditionalFormatting>
  <conditionalFormatting sqref="BB50:BE50">
    <cfRule type="expression" dxfId="22" priority="23">
      <formula>INDIRECT(ADDRESS(ROW(),COLUMN()))=TRUNC(INDIRECT(ADDRESS(ROW(),COLUMN())))</formula>
    </cfRule>
  </conditionalFormatting>
  <conditionalFormatting sqref="AC60:AN60 AG56:AN59">
    <cfRule type="expression" dxfId="21" priority="21">
      <formula>INDIRECT(ADDRESS(ROW(),COLUMN()))=TRUNC(INDIRECT(ADDRESS(ROW(),COLUMN())))</formula>
    </cfRule>
  </conditionalFormatting>
  <conditionalFormatting sqref="M56:X60">
    <cfRule type="expression" dxfId="20" priority="22">
      <formula>INDIRECT(ADDRESS(ROW(),COLUMN()))=TRUNC(INDIRECT(ADDRESS(ROW(),COLUMN())))</formula>
    </cfRule>
  </conditionalFormatting>
  <conditionalFormatting sqref="K65:N65">
    <cfRule type="expression" dxfId="19" priority="20">
      <formula>INDIRECT(ADDRESS(ROW(),COLUMN()))=TRUNC(INDIRECT(ADDRESS(ROW(),COLUMN())))</formula>
    </cfRule>
  </conditionalFormatting>
  <conditionalFormatting sqref="AA65:AD65">
    <cfRule type="expression" dxfId="18" priority="19">
      <formula>INDIRECT(ADDRESS(ROW(),COLUMN()))=TRUNC(INDIRECT(ADDRESS(ROW(),COLUMN())))</formula>
    </cfRule>
  </conditionalFormatting>
  <conditionalFormatting sqref="AC56:AF59">
    <cfRule type="expression" dxfId="17" priority="18">
      <formula>INDIRECT(ADDRESS(ROW(),COLUMN()))=TRUNC(INDIRECT(ADDRESS(ROW(),COLUMN())))</formula>
    </cfRule>
  </conditionalFormatting>
  <conditionalFormatting sqref="W18:BA18">
    <cfRule type="expression" dxfId="16" priority="16">
      <formula>INDIRECT(ADDRESS(ROW(),COLUMN()))=TRUNC(INDIRECT(ADDRESS(ROW(),COLUMN())))</formula>
    </cfRule>
  </conditionalFormatting>
  <conditionalFormatting sqref="W20:BA20">
    <cfRule type="expression" dxfId="15" priority="17">
      <formula>INDIRECT(ADDRESS(ROW(),COLUMN()))=TRUNC(INDIRECT(ADDRESS(ROW(),COLUMN())))</formula>
    </cfRule>
  </conditionalFormatting>
  <conditionalFormatting sqref="W22:BA22">
    <cfRule type="expression" dxfId="14" priority="15">
      <formula>INDIRECT(ADDRESS(ROW(),COLUMN()))=TRUNC(INDIRECT(ADDRESS(ROW(),COLUMN())))</formula>
    </cfRule>
  </conditionalFormatting>
  <conditionalFormatting sqref="W24:BA24">
    <cfRule type="expression" dxfId="13" priority="14">
      <formula>INDIRECT(ADDRESS(ROW(),COLUMN()))=TRUNC(INDIRECT(ADDRESS(ROW(),COLUMN())))</formula>
    </cfRule>
  </conditionalFormatting>
  <conditionalFormatting sqref="W26:BA26">
    <cfRule type="expression" dxfId="12" priority="13">
      <formula>INDIRECT(ADDRESS(ROW(),COLUMN()))=TRUNC(INDIRECT(ADDRESS(ROW(),COLUMN())))</formula>
    </cfRule>
  </conditionalFormatting>
  <conditionalFormatting sqref="W28:BA28">
    <cfRule type="expression" dxfId="11" priority="12">
      <formula>INDIRECT(ADDRESS(ROW(),COLUMN()))=TRUNC(INDIRECT(ADDRESS(ROW(),COLUMN())))</formula>
    </cfRule>
  </conditionalFormatting>
  <conditionalFormatting sqref="W30:BA30">
    <cfRule type="expression" dxfId="10" priority="11">
      <formula>INDIRECT(ADDRESS(ROW(),COLUMN()))=TRUNC(INDIRECT(ADDRESS(ROW(),COLUMN())))</formula>
    </cfRule>
  </conditionalFormatting>
  <conditionalFormatting sqref="W32:BA32">
    <cfRule type="expression" dxfId="9" priority="10">
      <formula>INDIRECT(ADDRESS(ROW(),COLUMN()))=TRUNC(INDIRECT(ADDRESS(ROW(),COLUMN())))</formula>
    </cfRule>
  </conditionalFormatting>
  <conditionalFormatting sqref="W34:BA34">
    <cfRule type="expression" dxfId="8" priority="9">
      <formula>INDIRECT(ADDRESS(ROW(),COLUMN()))=TRUNC(INDIRECT(ADDRESS(ROW(),COLUMN())))</formula>
    </cfRule>
  </conditionalFormatting>
  <conditionalFormatting sqref="W36:BA36">
    <cfRule type="expression" dxfId="7" priority="8">
      <formula>INDIRECT(ADDRESS(ROW(),COLUMN()))=TRUNC(INDIRECT(ADDRESS(ROW(),COLUMN())))</formula>
    </cfRule>
  </conditionalFormatting>
  <conditionalFormatting sqref="W38:BA38">
    <cfRule type="expression" dxfId="6" priority="7">
      <formula>INDIRECT(ADDRESS(ROW(),COLUMN()))=TRUNC(INDIRECT(ADDRESS(ROW(),COLUMN())))</formula>
    </cfRule>
  </conditionalFormatting>
  <conditionalFormatting sqref="W40:BA40">
    <cfRule type="expression" dxfId="5" priority="6">
      <formula>INDIRECT(ADDRESS(ROW(),COLUMN()))=TRUNC(INDIRECT(ADDRESS(ROW(),COLUMN())))</formula>
    </cfRule>
  </conditionalFormatting>
  <conditionalFormatting sqref="W42:BA42">
    <cfRule type="expression" dxfId="4" priority="5">
      <formula>INDIRECT(ADDRESS(ROW(),COLUMN()))=TRUNC(INDIRECT(ADDRESS(ROW(),COLUMN())))</formula>
    </cfRule>
  </conditionalFormatting>
  <conditionalFormatting sqref="W44:BA44">
    <cfRule type="expression" dxfId="3" priority="4">
      <formula>INDIRECT(ADDRESS(ROW(),COLUMN()))=TRUNC(INDIRECT(ADDRESS(ROW(),COLUMN())))</formula>
    </cfRule>
  </conditionalFormatting>
  <conditionalFormatting sqref="W46:BA46">
    <cfRule type="expression" dxfId="2" priority="3">
      <formula>INDIRECT(ADDRESS(ROW(),COLUMN()))=TRUNC(INDIRECT(ADDRESS(ROW(),COLUMN())))</formula>
    </cfRule>
  </conditionalFormatting>
  <conditionalFormatting sqref="W48:BA48">
    <cfRule type="expression" dxfId="1" priority="2">
      <formula>INDIRECT(ADDRESS(ROW(),COLUMN()))=TRUNC(INDIRECT(ADDRESS(ROW(),COLUMN())))</formula>
    </cfRule>
  </conditionalFormatting>
  <conditionalFormatting sqref="W50:BA50">
    <cfRule type="expression" dxfId="0" priority="1">
      <formula>INDIRECT(ADDRESS(ROW(),COLUMN()))=TRUNC(INDIRECT(ADDRESS(ROW(),COLUMN())))</formula>
    </cfRule>
  </conditionalFormatting>
  <dataValidations count="11">
    <dataValidation type="list" errorStyle="information" allowBlank="1" showInputMessage="1" error="プルダウンにないケースは直接入力してください。" sqref="AT1:BI1">
      <formula1>#REF!</formula1>
    </dataValidation>
    <dataValidation type="list" errorStyle="warning" allowBlank="1" showInputMessage="1" error="リストにない場合のみ、入力してください。" sqref="K17:N50">
      <formula1>INDIRECT(C17)</formula1>
    </dataValidation>
    <dataValidation type="list" allowBlank="1" showInputMessage="1" sqref="I17:J50">
      <formula1>"A, B, C, D"</formula1>
    </dataValidation>
    <dataValidation type="list" allowBlank="1" showInputMessage="1" sqref="W17:BA17 W19:BA19 W21:BA21 W23:BA23 W25:BA25 W27:BA27 W29:BA29 W31:BA31 W33:BA33 W35:BA35 W37:BA37 W39:BA39 W41:BA41 W43:BA43 W45:BA45 W47:BA47 W49:BA49">
      <formula1>シフト記号表</formula1>
    </dataValidation>
    <dataValidation type="list" allowBlank="1" showInputMessage="1" sqref="C17:D50">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62:S62">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9" defaultRowHeight="26.4" x14ac:dyDescent="0.45"/>
  <cols>
    <col min="1" max="1" width="1.59765625" style="220" customWidth="1"/>
    <col min="2" max="2" width="5.59765625" style="219" customWidth="1"/>
    <col min="3" max="3" width="10.59765625" style="219" customWidth="1"/>
    <col min="4" max="4" width="10.59765625" style="219" hidden="1" customWidth="1"/>
    <col min="5" max="5" width="3.3984375" style="219" bestFit="1" customWidth="1"/>
    <col min="6" max="6" width="15.59765625" style="220" customWidth="1"/>
    <col min="7" max="7" width="3.3984375" style="220" bestFit="1" customWidth="1"/>
    <col min="8" max="8" width="15.59765625" style="220" customWidth="1"/>
    <col min="9" max="9" width="3.3984375" style="220" bestFit="1" customWidth="1"/>
    <col min="10" max="10" width="15.59765625" style="219" customWidth="1"/>
    <col min="11" max="11" width="3.3984375" style="220" bestFit="1" customWidth="1"/>
    <col min="12" max="12" width="15.59765625" style="220" customWidth="1"/>
    <col min="13" max="13" width="3.3984375" style="220" customWidth="1"/>
    <col min="14" max="14" width="50.59765625" style="220" customWidth="1"/>
    <col min="15" max="16384" width="9" style="220"/>
  </cols>
  <sheetData>
    <row r="1" spans="2:14" x14ac:dyDescent="0.45">
      <c r="B1" s="218" t="s">
        <v>79</v>
      </c>
    </row>
    <row r="2" spans="2:14" x14ac:dyDescent="0.45">
      <c r="B2" s="221" t="s">
        <v>80</v>
      </c>
      <c r="F2" s="222"/>
      <c r="J2" s="223"/>
    </row>
    <row r="3" spans="2:14" x14ac:dyDescent="0.45">
      <c r="B3" s="222" t="s">
        <v>81</v>
      </c>
      <c r="F3" s="223" t="s">
        <v>82</v>
      </c>
      <c r="J3" s="223"/>
    </row>
    <row r="4" spans="2:14" x14ac:dyDescent="0.45">
      <c r="B4" s="221"/>
      <c r="F4" s="224" t="s">
        <v>83</v>
      </c>
      <c r="G4" s="224"/>
      <c r="H4" s="224"/>
      <c r="I4" s="224"/>
      <c r="J4" s="224"/>
      <c r="K4" s="224"/>
      <c r="L4" s="224"/>
      <c r="N4" s="224" t="s">
        <v>84</v>
      </c>
    </row>
    <row r="5" spans="2:14" x14ac:dyDescent="0.45">
      <c r="B5" s="219" t="s">
        <v>24</v>
      </c>
      <c r="C5" s="219" t="s">
        <v>61</v>
      </c>
      <c r="F5" s="219" t="s">
        <v>85</v>
      </c>
      <c r="G5" s="219"/>
      <c r="H5" s="219" t="s">
        <v>86</v>
      </c>
      <c r="J5" s="219" t="s">
        <v>87</v>
      </c>
      <c r="L5" s="219" t="s">
        <v>83</v>
      </c>
      <c r="N5" s="224"/>
    </row>
    <row r="6" spans="2:14" x14ac:dyDescent="0.45">
      <c r="B6" s="225">
        <v>1</v>
      </c>
      <c r="C6" s="226" t="s">
        <v>88</v>
      </c>
      <c r="D6" s="227" t="str">
        <f>C6</f>
        <v>a</v>
      </c>
      <c r="E6" s="225" t="s">
        <v>89</v>
      </c>
      <c r="F6" s="228"/>
      <c r="G6" s="225" t="s">
        <v>90</v>
      </c>
      <c r="H6" s="228"/>
      <c r="I6" s="229" t="s">
        <v>91</v>
      </c>
      <c r="J6" s="228">
        <v>0</v>
      </c>
      <c r="K6" s="230" t="s">
        <v>4</v>
      </c>
      <c r="L6" s="231" t="str">
        <f>IF(OR(F6="",H6=""),"",(H6+IF(F6&gt;H6,1,0)-F6-J6)*24)</f>
        <v/>
      </c>
      <c r="N6" s="232"/>
    </row>
    <row r="7" spans="2:14" x14ac:dyDescent="0.45">
      <c r="B7" s="225">
        <v>2</v>
      </c>
      <c r="C7" s="226" t="s">
        <v>92</v>
      </c>
      <c r="D7" s="227" t="str">
        <f t="shared" ref="D7:D38" si="0">C7</f>
        <v>b</v>
      </c>
      <c r="E7" s="225" t="s">
        <v>89</v>
      </c>
      <c r="F7" s="228"/>
      <c r="G7" s="225" t="s">
        <v>90</v>
      </c>
      <c r="H7" s="228"/>
      <c r="I7" s="229" t="s">
        <v>91</v>
      </c>
      <c r="J7" s="228">
        <v>0</v>
      </c>
      <c r="K7" s="230" t="s">
        <v>4</v>
      </c>
      <c r="L7" s="231" t="str">
        <f>IF(OR(F7="",H7=""),"",(H7+IF(F7&gt;H7,1,0)-F7-J7)*24)</f>
        <v/>
      </c>
      <c r="N7" s="232"/>
    </row>
    <row r="8" spans="2:14" x14ac:dyDescent="0.45">
      <c r="B8" s="225">
        <v>3</v>
      </c>
      <c r="C8" s="226" t="s">
        <v>93</v>
      </c>
      <c r="D8" s="227" t="str">
        <f t="shared" si="0"/>
        <v>c</v>
      </c>
      <c r="E8" s="225" t="s">
        <v>89</v>
      </c>
      <c r="F8" s="228"/>
      <c r="G8" s="225" t="s">
        <v>90</v>
      </c>
      <c r="H8" s="228"/>
      <c r="I8" s="229" t="s">
        <v>91</v>
      </c>
      <c r="J8" s="228">
        <v>0</v>
      </c>
      <c r="K8" s="230" t="s">
        <v>4</v>
      </c>
      <c r="L8" s="231" t="str">
        <f>IF(OR(F8="",H8=""),"",(H8+IF(F8&gt;H8,1,0)-F8-J8)*24)</f>
        <v/>
      </c>
      <c r="N8" s="232"/>
    </row>
    <row r="9" spans="2:14" x14ac:dyDescent="0.45">
      <c r="B9" s="225">
        <v>4</v>
      </c>
      <c r="C9" s="226" t="s">
        <v>94</v>
      </c>
      <c r="D9" s="227" t="str">
        <f t="shared" si="0"/>
        <v>d</v>
      </c>
      <c r="E9" s="225" t="s">
        <v>89</v>
      </c>
      <c r="F9" s="228"/>
      <c r="G9" s="225" t="s">
        <v>90</v>
      </c>
      <c r="H9" s="228"/>
      <c r="I9" s="229" t="s">
        <v>91</v>
      </c>
      <c r="J9" s="228">
        <v>0</v>
      </c>
      <c r="K9" s="230" t="s">
        <v>4</v>
      </c>
      <c r="L9" s="231" t="str">
        <f>IF(OR(F9="",H9=""),"",(H9+IF(F9&gt;H9,1,0)-F9-J9)*24)</f>
        <v/>
      </c>
      <c r="N9" s="232"/>
    </row>
    <row r="10" spans="2:14" x14ac:dyDescent="0.45">
      <c r="B10" s="225">
        <v>5</v>
      </c>
      <c r="C10" s="226" t="s">
        <v>95</v>
      </c>
      <c r="D10" s="227" t="str">
        <f t="shared" si="0"/>
        <v>e</v>
      </c>
      <c r="E10" s="225" t="s">
        <v>89</v>
      </c>
      <c r="F10" s="228"/>
      <c r="G10" s="225" t="s">
        <v>90</v>
      </c>
      <c r="H10" s="228"/>
      <c r="I10" s="229" t="s">
        <v>91</v>
      </c>
      <c r="J10" s="228">
        <v>0</v>
      </c>
      <c r="K10" s="230" t="s">
        <v>4</v>
      </c>
      <c r="L10" s="231" t="str">
        <f t="shared" ref="L10:L22" si="1">IF(OR(F10="",H10=""),"",(H10+IF(F10&gt;H10,1,0)-F10-J10)*24)</f>
        <v/>
      </c>
      <c r="N10" s="232"/>
    </row>
    <row r="11" spans="2:14" x14ac:dyDescent="0.45">
      <c r="B11" s="225">
        <v>6</v>
      </c>
      <c r="C11" s="226" t="s">
        <v>96</v>
      </c>
      <c r="D11" s="227" t="str">
        <f t="shared" si="0"/>
        <v>f</v>
      </c>
      <c r="E11" s="225" t="s">
        <v>89</v>
      </c>
      <c r="F11" s="228"/>
      <c r="G11" s="225" t="s">
        <v>90</v>
      </c>
      <c r="H11" s="228"/>
      <c r="I11" s="229" t="s">
        <v>91</v>
      </c>
      <c r="J11" s="228">
        <v>0</v>
      </c>
      <c r="K11" s="230" t="s">
        <v>4</v>
      </c>
      <c r="L11" s="231" t="str">
        <f>IF(OR(F11="",H11=""),"",(H11+IF(F11&gt;H11,1,0)-F11-J11)*24)</f>
        <v/>
      </c>
      <c r="N11" s="232"/>
    </row>
    <row r="12" spans="2:14" x14ac:dyDescent="0.45">
      <c r="B12" s="225">
        <v>7</v>
      </c>
      <c r="C12" s="226" t="s">
        <v>97</v>
      </c>
      <c r="D12" s="227" t="str">
        <f t="shared" si="0"/>
        <v>g</v>
      </c>
      <c r="E12" s="225" t="s">
        <v>89</v>
      </c>
      <c r="F12" s="228"/>
      <c r="G12" s="225" t="s">
        <v>90</v>
      </c>
      <c r="H12" s="228"/>
      <c r="I12" s="229" t="s">
        <v>91</v>
      </c>
      <c r="J12" s="228">
        <v>0</v>
      </c>
      <c r="K12" s="230" t="s">
        <v>4</v>
      </c>
      <c r="L12" s="231" t="str">
        <f t="shared" si="1"/>
        <v/>
      </c>
      <c r="N12" s="232"/>
    </row>
    <row r="13" spans="2:14" x14ac:dyDescent="0.45">
      <c r="B13" s="225">
        <v>8</v>
      </c>
      <c r="C13" s="226" t="s">
        <v>98</v>
      </c>
      <c r="D13" s="227" t="str">
        <f t="shared" si="0"/>
        <v>h</v>
      </c>
      <c r="E13" s="225" t="s">
        <v>89</v>
      </c>
      <c r="F13" s="228"/>
      <c r="G13" s="225" t="s">
        <v>90</v>
      </c>
      <c r="H13" s="228"/>
      <c r="I13" s="229" t="s">
        <v>91</v>
      </c>
      <c r="J13" s="228">
        <v>0</v>
      </c>
      <c r="K13" s="230" t="s">
        <v>4</v>
      </c>
      <c r="L13" s="231" t="str">
        <f t="shared" si="1"/>
        <v/>
      </c>
      <c r="N13" s="232"/>
    </row>
    <row r="14" spans="2:14" x14ac:dyDescent="0.45">
      <c r="B14" s="225">
        <v>9</v>
      </c>
      <c r="C14" s="226" t="s">
        <v>99</v>
      </c>
      <c r="D14" s="227" t="str">
        <f t="shared" si="0"/>
        <v>i</v>
      </c>
      <c r="E14" s="225" t="s">
        <v>89</v>
      </c>
      <c r="F14" s="228"/>
      <c r="G14" s="225" t="s">
        <v>90</v>
      </c>
      <c r="H14" s="228"/>
      <c r="I14" s="229" t="s">
        <v>91</v>
      </c>
      <c r="J14" s="228">
        <v>0</v>
      </c>
      <c r="K14" s="230" t="s">
        <v>4</v>
      </c>
      <c r="L14" s="231" t="str">
        <f t="shared" si="1"/>
        <v/>
      </c>
      <c r="N14" s="232"/>
    </row>
    <row r="15" spans="2:14" x14ac:dyDescent="0.45">
      <c r="B15" s="225">
        <v>10</v>
      </c>
      <c r="C15" s="226" t="s">
        <v>100</v>
      </c>
      <c r="D15" s="227" t="str">
        <f t="shared" si="0"/>
        <v>j</v>
      </c>
      <c r="E15" s="225" t="s">
        <v>89</v>
      </c>
      <c r="F15" s="228"/>
      <c r="G15" s="225" t="s">
        <v>90</v>
      </c>
      <c r="H15" s="228"/>
      <c r="I15" s="229" t="s">
        <v>91</v>
      </c>
      <c r="J15" s="228">
        <v>0</v>
      </c>
      <c r="K15" s="230" t="s">
        <v>4</v>
      </c>
      <c r="L15" s="231" t="str">
        <f t="shared" si="1"/>
        <v/>
      </c>
      <c r="N15" s="232"/>
    </row>
    <row r="16" spans="2:14" x14ac:dyDescent="0.45">
      <c r="B16" s="225">
        <v>11</v>
      </c>
      <c r="C16" s="226" t="s">
        <v>101</v>
      </c>
      <c r="D16" s="227" t="str">
        <f t="shared" si="0"/>
        <v>k</v>
      </c>
      <c r="E16" s="225" t="s">
        <v>89</v>
      </c>
      <c r="F16" s="228"/>
      <c r="G16" s="225" t="s">
        <v>90</v>
      </c>
      <c r="H16" s="228"/>
      <c r="I16" s="229" t="s">
        <v>91</v>
      </c>
      <c r="J16" s="228">
        <v>0</v>
      </c>
      <c r="K16" s="230" t="s">
        <v>4</v>
      </c>
      <c r="L16" s="231" t="str">
        <f t="shared" si="1"/>
        <v/>
      </c>
      <c r="N16" s="232"/>
    </row>
    <row r="17" spans="2:14" x14ac:dyDescent="0.45">
      <c r="B17" s="225">
        <v>12</v>
      </c>
      <c r="C17" s="226" t="s">
        <v>102</v>
      </c>
      <c r="D17" s="227" t="str">
        <f t="shared" si="0"/>
        <v>l</v>
      </c>
      <c r="E17" s="225" t="s">
        <v>89</v>
      </c>
      <c r="F17" s="228"/>
      <c r="G17" s="225" t="s">
        <v>90</v>
      </c>
      <c r="H17" s="228"/>
      <c r="I17" s="229" t="s">
        <v>91</v>
      </c>
      <c r="J17" s="228">
        <v>0</v>
      </c>
      <c r="K17" s="230" t="s">
        <v>4</v>
      </c>
      <c r="L17" s="231" t="str">
        <f t="shared" si="1"/>
        <v/>
      </c>
      <c r="N17" s="232"/>
    </row>
    <row r="18" spans="2:14" x14ac:dyDescent="0.45">
      <c r="B18" s="225">
        <v>13</v>
      </c>
      <c r="C18" s="226" t="s">
        <v>103</v>
      </c>
      <c r="D18" s="227" t="str">
        <f t="shared" si="0"/>
        <v>m</v>
      </c>
      <c r="E18" s="225" t="s">
        <v>89</v>
      </c>
      <c r="F18" s="228"/>
      <c r="G18" s="225" t="s">
        <v>90</v>
      </c>
      <c r="H18" s="228"/>
      <c r="I18" s="229" t="s">
        <v>91</v>
      </c>
      <c r="J18" s="228">
        <v>0</v>
      </c>
      <c r="K18" s="230" t="s">
        <v>4</v>
      </c>
      <c r="L18" s="231" t="str">
        <f t="shared" si="1"/>
        <v/>
      </c>
      <c r="N18" s="232"/>
    </row>
    <row r="19" spans="2:14" x14ac:dyDescent="0.45">
      <c r="B19" s="225">
        <v>14</v>
      </c>
      <c r="C19" s="226" t="s">
        <v>104</v>
      </c>
      <c r="D19" s="227" t="str">
        <f t="shared" si="0"/>
        <v>n</v>
      </c>
      <c r="E19" s="225" t="s">
        <v>89</v>
      </c>
      <c r="F19" s="228"/>
      <c r="G19" s="225" t="s">
        <v>90</v>
      </c>
      <c r="H19" s="228"/>
      <c r="I19" s="229" t="s">
        <v>91</v>
      </c>
      <c r="J19" s="228">
        <v>0</v>
      </c>
      <c r="K19" s="230" t="s">
        <v>4</v>
      </c>
      <c r="L19" s="231" t="str">
        <f t="shared" si="1"/>
        <v/>
      </c>
      <c r="N19" s="232"/>
    </row>
    <row r="20" spans="2:14" x14ac:dyDescent="0.45">
      <c r="B20" s="225">
        <v>15</v>
      </c>
      <c r="C20" s="226" t="s">
        <v>105</v>
      </c>
      <c r="D20" s="227" t="str">
        <f t="shared" si="0"/>
        <v>o</v>
      </c>
      <c r="E20" s="225" t="s">
        <v>89</v>
      </c>
      <c r="F20" s="228"/>
      <c r="G20" s="225" t="s">
        <v>90</v>
      </c>
      <c r="H20" s="228"/>
      <c r="I20" s="229" t="s">
        <v>91</v>
      </c>
      <c r="J20" s="228">
        <v>0</v>
      </c>
      <c r="K20" s="230" t="s">
        <v>4</v>
      </c>
      <c r="L20" s="231" t="str">
        <f t="shared" si="1"/>
        <v/>
      </c>
      <c r="N20" s="232"/>
    </row>
    <row r="21" spans="2:14" x14ac:dyDescent="0.45">
      <c r="B21" s="225">
        <v>16</v>
      </c>
      <c r="C21" s="226" t="s">
        <v>106</v>
      </c>
      <c r="D21" s="227" t="str">
        <f t="shared" si="0"/>
        <v>p</v>
      </c>
      <c r="E21" s="225" t="s">
        <v>89</v>
      </c>
      <c r="F21" s="228"/>
      <c r="G21" s="225" t="s">
        <v>90</v>
      </c>
      <c r="H21" s="228"/>
      <c r="I21" s="229" t="s">
        <v>91</v>
      </c>
      <c r="J21" s="228">
        <v>0</v>
      </c>
      <c r="K21" s="230" t="s">
        <v>4</v>
      </c>
      <c r="L21" s="231" t="str">
        <f t="shared" si="1"/>
        <v/>
      </c>
      <c r="N21" s="232"/>
    </row>
    <row r="22" spans="2:14" x14ac:dyDescent="0.45">
      <c r="B22" s="225">
        <v>17</v>
      </c>
      <c r="C22" s="226" t="s">
        <v>107</v>
      </c>
      <c r="D22" s="227" t="str">
        <f t="shared" si="0"/>
        <v>q</v>
      </c>
      <c r="E22" s="225" t="s">
        <v>89</v>
      </c>
      <c r="F22" s="228"/>
      <c r="G22" s="225" t="s">
        <v>90</v>
      </c>
      <c r="H22" s="228"/>
      <c r="I22" s="229" t="s">
        <v>91</v>
      </c>
      <c r="J22" s="228">
        <v>0</v>
      </c>
      <c r="K22" s="230" t="s">
        <v>4</v>
      </c>
      <c r="L22" s="231" t="str">
        <f t="shared" si="1"/>
        <v/>
      </c>
      <c r="N22" s="232"/>
    </row>
    <row r="23" spans="2:14" x14ac:dyDescent="0.45">
      <c r="B23" s="225">
        <v>18</v>
      </c>
      <c r="C23" s="226" t="s">
        <v>108</v>
      </c>
      <c r="D23" s="227" t="str">
        <f t="shared" si="0"/>
        <v>r</v>
      </c>
      <c r="E23" s="225" t="s">
        <v>89</v>
      </c>
      <c r="F23" s="233"/>
      <c r="G23" s="225" t="s">
        <v>90</v>
      </c>
      <c r="H23" s="233"/>
      <c r="I23" s="229" t="s">
        <v>91</v>
      </c>
      <c r="J23" s="233"/>
      <c r="K23" s="230" t="s">
        <v>4</v>
      </c>
      <c r="L23" s="226">
        <v>1</v>
      </c>
      <c r="N23" s="232"/>
    </row>
    <row r="24" spans="2:14" x14ac:dyDescent="0.45">
      <c r="B24" s="225">
        <v>19</v>
      </c>
      <c r="C24" s="226" t="s">
        <v>109</v>
      </c>
      <c r="D24" s="227" t="str">
        <f t="shared" si="0"/>
        <v>s</v>
      </c>
      <c r="E24" s="225" t="s">
        <v>89</v>
      </c>
      <c r="F24" s="233"/>
      <c r="G24" s="225" t="s">
        <v>90</v>
      </c>
      <c r="H24" s="233"/>
      <c r="I24" s="229" t="s">
        <v>91</v>
      </c>
      <c r="J24" s="233"/>
      <c r="K24" s="230" t="s">
        <v>4</v>
      </c>
      <c r="L24" s="226">
        <v>2</v>
      </c>
      <c r="N24" s="232"/>
    </row>
    <row r="25" spans="2:14" x14ac:dyDescent="0.45">
      <c r="B25" s="225">
        <v>20</v>
      </c>
      <c r="C25" s="226" t="s">
        <v>110</v>
      </c>
      <c r="D25" s="227" t="str">
        <f t="shared" si="0"/>
        <v>t</v>
      </c>
      <c r="E25" s="225" t="s">
        <v>89</v>
      </c>
      <c r="F25" s="233"/>
      <c r="G25" s="225" t="s">
        <v>90</v>
      </c>
      <c r="H25" s="233"/>
      <c r="I25" s="229" t="s">
        <v>91</v>
      </c>
      <c r="J25" s="233"/>
      <c r="K25" s="230" t="s">
        <v>4</v>
      </c>
      <c r="L25" s="226">
        <v>3</v>
      </c>
      <c r="N25" s="232"/>
    </row>
    <row r="26" spans="2:14" x14ac:dyDescent="0.45">
      <c r="B26" s="225">
        <v>21</v>
      </c>
      <c r="C26" s="226" t="s">
        <v>111</v>
      </c>
      <c r="D26" s="227" t="str">
        <f t="shared" si="0"/>
        <v>u</v>
      </c>
      <c r="E26" s="225" t="s">
        <v>89</v>
      </c>
      <c r="F26" s="233"/>
      <c r="G26" s="225" t="s">
        <v>90</v>
      </c>
      <c r="H26" s="233"/>
      <c r="I26" s="229" t="s">
        <v>91</v>
      </c>
      <c r="J26" s="233"/>
      <c r="K26" s="230" t="s">
        <v>4</v>
      </c>
      <c r="L26" s="226">
        <v>4</v>
      </c>
      <c r="N26" s="232"/>
    </row>
    <row r="27" spans="2:14" x14ac:dyDescent="0.45">
      <c r="B27" s="225">
        <v>22</v>
      </c>
      <c r="C27" s="226" t="s">
        <v>112</v>
      </c>
      <c r="D27" s="227" t="str">
        <f t="shared" si="0"/>
        <v>v</v>
      </c>
      <c r="E27" s="225" t="s">
        <v>89</v>
      </c>
      <c r="F27" s="233"/>
      <c r="G27" s="225" t="s">
        <v>90</v>
      </c>
      <c r="H27" s="233"/>
      <c r="I27" s="229" t="s">
        <v>91</v>
      </c>
      <c r="J27" s="233"/>
      <c r="K27" s="230" t="s">
        <v>4</v>
      </c>
      <c r="L27" s="226">
        <v>5</v>
      </c>
      <c r="N27" s="232"/>
    </row>
    <row r="28" spans="2:14" x14ac:dyDescent="0.45">
      <c r="B28" s="225">
        <v>23</v>
      </c>
      <c r="C28" s="226" t="s">
        <v>113</v>
      </c>
      <c r="D28" s="227" t="str">
        <f t="shared" si="0"/>
        <v>w</v>
      </c>
      <c r="E28" s="225" t="s">
        <v>89</v>
      </c>
      <c r="F28" s="233"/>
      <c r="G28" s="225" t="s">
        <v>90</v>
      </c>
      <c r="H28" s="233"/>
      <c r="I28" s="229" t="s">
        <v>91</v>
      </c>
      <c r="J28" s="233"/>
      <c r="K28" s="230" t="s">
        <v>4</v>
      </c>
      <c r="L28" s="226">
        <v>6</v>
      </c>
      <c r="N28" s="232"/>
    </row>
    <row r="29" spans="2:14" x14ac:dyDescent="0.45">
      <c r="B29" s="225">
        <v>24</v>
      </c>
      <c r="C29" s="226" t="s">
        <v>114</v>
      </c>
      <c r="D29" s="227" t="str">
        <f t="shared" si="0"/>
        <v>x</v>
      </c>
      <c r="E29" s="225" t="s">
        <v>89</v>
      </c>
      <c r="F29" s="233"/>
      <c r="G29" s="225" t="s">
        <v>90</v>
      </c>
      <c r="H29" s="233"/>
      <c r="I29" s="229" t="s">
        <v>91</v>
      </c>
      <c r="J29" s="233"/>
      <c r="K29" s="230" t="s">
        <v>4</v>
      </c>
      <c r="L29" s="226">
        <v>7</v>
      </c>
      <c r="N29" s="232"/>
    </row>
    <row r="30" spans="2:14" x14ac:dyDescent="0.45">
      <c r="B30" s="225">
        <v>25</v>
      </c>
      <c r="C30" s="226" t="s">
        <v>115</v>
      </c>
      <c r="D30" s="227" t="str">
        <f t="shared" si="0"/>
        <v>y</v>
      </c>
      <c r="E30" s="225" t="s">
        <v>89</v>
      </c>
      <c r="F30" s="233"/>
      <c r="G30" s="225" t="s">
        <v>90</v>
      </c>
      <c r="H30" s="233"/>
      <c r="I30" s="229" t="s">
        <v>91</v>
      </c>
      <c r="J30" s="233"/>
      <c r="K30" s="230" t="s">
        <v>4</v>
      </c>
      <c r="L30" s="226">
        <v>8</v>
      </c>
      <c r="N30" s="232"/>
    </row>
    <row r="31" spans="2:14" x14ac:dyDescent="0.45">
      <c r="B31" s="225">
        <v>26</v>
      </c>
      <c r="C31" s="226" t="s">
        <v>116</v>
      </c>
      <c r="D31" s="227" t="str">
        <f t="shared" si="0"/>
        <v>z</v>
      </c>
      <c r="E31" s="225" t="s">
        <v>89</v>
      </c>
      <c r="F31" s="233"/>
      <c r="G31" s="225" t="s">
        <v>90</v>
      </c>
      <c r="H31" s="233"/>
      <c r="I31" s="229" t="s">
        <v>91</v>
      </c>
      <c r="J31" s="233"/>
      <c r="K31" s="230" t="s">
        <v>4</v>
      </c>
      <c r="L31" s="226">
        <v>1</v>
      </c>
      <c r="N31" s="232"/>
    </row>
    <row r="32" spans="2:14" x14ac:dyDescent="0.45">
      <c r="B32" s="225">
        <v>27</v>
      </c>
      <c r="C32" s="226" t="s">
        <v>114</v>
      </c>
      <c r="D32" s="227" t="str">
        <f t="shared" si="0"/>
        <v>x</v>
      </c>
      <c r="E32" s="225" t="s">
        <v>89</v>
      </c>
      <c r="F32" s="233"/>
      <c r="G32" s="225" t="s">
        <v>90</v>
      </c>
      <c r="H32" s="233"/>
      <c r="I32" s="229" t="s">
        <v>91</v>
      </c>
      <c r="J32" s="233"/>
      <c r="K32" s="230" t="s">
        <v>4</v>
      </c>
      <c r="L32" s="226">
        <v>2</v>
      </c>
      <c r="N32" s="232"/>
    </row>
    <row r="33" spans="2:14" x14ac:dyDescent="0.45">
      <c r="B33" s="225">
        <v>28</v>
      </c>
      <c r="C33" s="226" t="s">
        <v>117</v>
      </c>
      <c r="D33" s="227" t="str">
        <f t="shared" si="0"/>
        <v>aa</v>
      </c>
      <c r="E33" s="225" t="s">
        <v>89</v>
      </c>
      <c r="F33" s="233"/>
      <c r="G33" s="225" t="s">
        <v>90</v>
      </c>
      <c r="H33" s="233"/>
      <c r="I33" s="229" t="s">
        <v>91</v>
      </c>
      <c r="J33" s="233"/>
      <c r="K33" s="230" t="s">
        <v>4</v>
      </c>
      <c r="L33" s="226">
        <v>3</v>
      </c>
      <c r="N33" s="232"/>
    </row>
    <row r="34" spans="2:14" x14ac:dyDescent="0.45">
      <c r="B34" s="225">
        <v>29</v>
      </c>
      <c r="C34" s="226" t="s">
        <v>118</v>
      </c>
      <c r="D34" s="227" t="str">
        <f t="shared" si="0"/>
        <v>ab</v>
      </c>
      <c r="E34" s="225" t="s">
        <v>89</v>
      </c>
      <c r="F34" s="233"/>
      <c r="G34" s="225" t="s">
        <v>90</v>
      </c>
      <c r="H34" s="233"/>
      <c r="I34" s="229" t="s">
        <v>91</v>
      </c>
      <c r="J34" s="233"/>
      <c r="K34" s="230" t="s">
        <v>4</v>
      </c>
      <c r="L34" s="226">
        <v>4</v>
      </c>
      <c r="N34" s="232"/>
    </row>
    <row r="35" spans="2:14" x14ac:dyDescent="0.45">
      <c r="B35" s="225">
        <v>30</v>
      </c>
      <c r="C35" s="226" t="s">
        <v>119</v>
      </c>
      <c r="D35" s="227" t="str">
        <f t="shared" si="0"/>
        <v>ac</v>
      </c>
      <c r="E35" s="225" t="s">
        <v>89</v>
      </c>
      <c r="F35" s="233"/>
      <c r="G35" s="225" t="s">
        <v>90</v>
      </c>
      <c r="H35" s="233"/>
      <c r="I35" s="229" t="s">
        <v>91</v>
      </c>
      <c r="J35" s="233"/>
      <c r="K35" s="230" t="s">
        <v>4</v>
      </c>
      <c r="L35" s="226">
        <v>5</v>
      </c>
      <c r="N35" s="232"/>
    </row>
    <row r="36" spans="2:14" x14ac:dyDescent="0.45">
      <c r="B36" s="225">
        <v>31</v>
      </c>
      <c r="C36" s="226" t="s">
        <v>120</v>
      </c>
      <c r="D36" s="227" t="str">
        <f t="shared" si="0"/>
        <v>ad</v>
      </c>
      <c r="E36" s="225" t="s">
        <v>89</v>
      </c>
      <c r="F36" s="233"/>
      <c r="G36" s="225" t="s">
        <v>90</v>
      </c>
      <c r="H36" s="233"/>
      <c r="I36" s="229" t="s">
        <v>91</v>
      </c>
      <c r="J36" s="233"/>
      <c r="K36" s="230" t="s">
        <v>4</v>
      </c>
      <c r="L36" s="226">
        <v>6</v>
      </c>
      <c r="N36" s="232"/>
    </row>
    <row r="37" spans="2:14" x14ac:dyDescent="0.45">
      <c r="B37" s="225">
        <v>32</v>
      </c>
      <c r="C37" s="226" t="s">
        <v>121</v>
      </c>
      <c r="D37" s="227" t="str">
        <f t="shared" si="0"/>
        <v>ae</v>
      </c>
      <c r="E37" s="225" t="s">
        <v>89</v>
      </c>
      <c r="F37" s="233"/>
      <c r="G37" s="225" t="s">
        <v>90</v>
      </c>
      <c r="H37" s="233"/>
      <c r="I37" s="229" t="s">
        <v>91</v>
      </c>
      <c r="J37" s="233"/>
      <c r="K37" s="230" t="s">
        <v>4</v>
      </c>
      <c r="L37" s="226">
        <v>7</v>
      </c>
      <c r="N37" s="232"/>
    </row>
    <row r="38" spans="2:14" x14ac:dyDescent="0.45">
      <c r="B38" s="225">
        <v>33</v>
      </c>
      <c r="C38" s="226" t="s">
        <v>122</v>
      </c>
      <c r="D38" s="227" t="str">
        <f t="shared" si="0"/>
        <v>af</v>
      </c>
      <c r="E38" s="225" t="s">
        <v>89</v>
      </c>
      <c r="F38" s="233"/>
      <c r="G38" s="225" t="s">
        <v>90</v>
      </c>
      <c r="H38" s="233"/>
      <c r="I38" s="229" t="s">
        <v>91</v>
      </c>
      <c r="J38" s="233"/>
      <c r="K38" s="230" t="s">
        <v>4</v>
      </c>
      <c r="L38" s="226">
        <v>8</v>
      </c>
      <c r="N38" s="232"/>
    </row>
    <row r="39" spans="2:14" x14ac:dyDescent="0.45">
      <c r="B39" s="225">
        <v>34</v>
      </c>
      <c r="C39" s="234" t="s">
        <v>123</v>
      </c>
      <c r="D39" s="227"/>
      <c r="E39" s="225" t="s">
        <v>89</v>
      </c>
      <c r="F39" s="228"/>
      <c r="G39" s="225" t="s">
        <v>90</v>
      </c>
      <c r="H39" s="228"/>
      <c r="I39" s="229" t="s">
        <v>91</v>
      </c>
      <c r="J39" s="228">
        <v>0</v>
      </c>
      <c r="K39" s="230" t="s">
        <v>4</v>
      </c>
      <c r="L39" s="231" t="str">
        <f t="shared" ref="L39:L40" si="2">IF(OR(F39="",H39=""),"",(H39+IF(F39&gt;H39,1,0)-F39-J39)*24)</f>
        <v/>
      </c>
      <c r="N39" s="232"/>
    </row>
    <row r="40" spans="2:14" x14ac:dyDescent="0.45">
      <c r="B40" s="225"/>
      <c r="C40" s="235" t="s">
        <v>58</v>
      </c>
      <c r="D40" s="227"/>
      <c r="E40" s="225" t="s">
        <v>89</v>
      </c>
      <c r="F40" s="228"/>
      <c r="G40" s="225" t="s">
        <v>90</v>
      </c>
      <c r="H40" s="228"/>
      <c r="I40" s="229" t="s">
        <v>91</v>
      </c>
      <c r="J40" s="228">
        <v>0</v>
      </c>
      <c r="K40" s="230" t="s">
        <v>4</v>
      </c>
      <c r="L40" s="231" t="str">
        <f t="shared" si="2"/>
        <v/>
      </c>
      <c r="N40" s="232"/>
    </row>
    <row r="41" spans="2:14" x14ac:dyDescent="0.45">
      <c r="B41" s="225"/>
      <c r="C41" s="236" t="s">
        <v>58</v>
      </c>
      <c r="D41" s="227" t="str">
        <f>C39</f>
        <v>ag</v>
      </c>
      <c r="E41" s="225" t="s">
        <v>89</v>
      </c>
      <c r="F41" s="228" t="s">
        <v>58</v>
      </c>
      <c r="G41" s="225" t="s">
        <v>90</v>
      </c>
      <c r="H41" s="228" t="s">
        <v>58</v>
      </c>
      <c r="I41" s="229" t="s">
        <v>91</v>
      </c>
      <c r="J41" s="228" t="s">
        <v>58</v>
      </c>
      <c r="K41" s="230" t="s">
        <v>4</v>
      </c>
      <c r="L41" s="231" t="str">
        <f>IF(OR(L39="",L40=""),"",L39+L40)</f>
        <v/>
      </c>
      <c r="N41" s="232" t="s">
        <v>124</v>
      </c>
    </row>
    <row r="42" spans="2:14" x14ac:dyDescent="0.45">
      <c r="B42" s="225"/>
      <c r="C42" s="234" t="s">
        <v>125</v>
      </c>
      <c r="D42" s="227"/>
      <c r="E42" s="225" t="s">
        <v>89</v>
      </c>
      <c r="F42" s="228"/>
      <c r="G42" s="225" t="s">
        <v>90</v>
      </c>
      <c r="H42" s="228"/>
      <c r="I42" s="229" t="s">
        <v>91</v>
      </c>
      <c r="J42" s="228">
        <v>0</v>
      </c>
      <c r="K42" s="230" t="s">
        <v>4</v>
      </c>
      <c r="L42" s="231" t="str">
        <f t="shared" ref="L42:L43" si="3">IF(OR(F42="",H42=""),"",(H42+IF(F42&gt;H42,1,0)-F42-J42)*24)</f>
        <v/>
      </c>
      <c r="N42" s="232"/>
    </row>
    <row r="43" spans="2:14" x14ac:dyDescent="0.45">
      <c r="B43" s="225">
        <v>35</v>
      </c>
      <c r="C43" s="235" t="s">
        <v>58</v>
      </c>
      <c r="D43" s="227"/>
      <c r="E43" s="225" t="s">
        <v>89</v>
      </c>
      <c r="F43" s="228"/>
      <c r="G43" s="225" t="s">
        <v>90</v>
      </c>
      <c r="H43" s="228"/>
      <c r="I43" s="229" t="s">
        <v>91</v>
      </c>
      <c r="J43" s="228">
        <v>0</v>
      </c>
      <c r="K43" s="230" t="s">
        <v>4</v>
      </c>
      <c r="L43" s="231" t="str">
        <f t="shared" si="3"/>
        <v/>
      </c>
      <c r="N43" s="232"/>
    </row>
    <row r="44" spans="2:14" x14ac:dyDescent="0.45">
      <c r="B44" s="225"/>
      <c r="C44" s="236" t="s">
        <v>58</v>
      </c>
      <c r="D44" s="227" t="str">
        <f>C42</f>
        <v>ah</v>
      </c>
      <c r="E44" s="225" t="s">
        <v>89</v>
      </c>
      <c r="F44" s="228" t="s">
        <v>58</v>
      </c>
      <c r="G44" s="225" t="s">
        <v>90</v>
      </c>
      <c r="H44" s="228" t="s">
        <v>58</v>
      </c>
      <c r="I44" s="229" t="s">
        <v>91</v>
      </c>
      <c r="J44" s="228" t="s">
        <v>58</v>
      </c>
      <c r="K44" s="230" t="s">
        <v>4</v>
      </c>
      <c r="L44" s="231" t="str">
        <f>IF(OR(L42="",L43=""),"",L42+L43)</f>
        <v/>
      </c>
      <c r="N44" s="232" t="s">
        <v>126</v>
      </c>
    </row>
    <row r="45" spans="2:14" x14ac:dyDescent="0.45">
      <c r="B45" s="225"/>
      <c r="C45" s="234" t="s">
        <v>127</v>
      </c>
      <c r="D45" s="227"/>
      <c r="E45" s="225" t="s">
        <v>89</v>
      </c>
      <c r="F45" s="228"/>
      <c r="G45" s="225" t="s">
        <v>90</v>
      </c>
      <c r="H45" s="228"/>
      <c r="I45" s="229" t="s">
        <v>91</v>
      </c>
      <c r="J45" s="228">
        <v>0</v>
      </c>
      <c r="K45" s="230" t="s">
        <v>4</v>
      </c>
      <c r="L45" s="231" t="str">
        <f t="shared" ref="L45:L46" si="4">IF(OR(F45="",H45=""),"",(H45+IF(F45&gt;H45,1,0)-F45-J45)*24)</f>
        <v/>
      </c>
      <c r="N45" s="232"/>
    </row>
    <row r="46" spans="2:14" x14ac:dyDescent="0.45">
      <c r="B46" s="225">
        <v>36</v>
      </c>
      <c r="C46" s="235" t="s">
        <v>58</v>
      </c>
      <c r="D46" s="227"/>
      <c r="E46" s="225" t="s">
        <v>89</v>
      </c>
      <c r="F46" s="228"/>
      <c r="G46" s="225" t="s">
        <v>90</v>
      </c>
      <c r="H46" s="228"/>
      <c r="I46" s="229" t="s">
        <v>91</v>
      </c>
      <c r="J46" s="228">
        <v>0</v>
      </c>
      <c r="K46" s="230" t="s">
        <v>4</v>
      </c>
      <c r="L46" s="231" t="str">
        <f t="shared" si="4"/>
        <v/>
      </c>
      <c r="N46" s="232"/>
    </row>
    <row r="47" spans="2:14" x14ac:dyDescent="0.45">
      <c r="B47" s="225"/>
      <c r="C47" s="236" t="s">
        <v>58</v>
      </c>
      <c r="D47" s="227" t="str">
        <f>C45</f>
        <v>ai</v>
      </c>
      <c r="E47" s="225" t="s">
        <v>89</v>
      </c>
      <c r="F47" s="228" t="s">
        <v>58</v>
      </c>
      <c r="G47" s="225" t="s">
        <v>90</v>
      </c>
      <c r="H47" s="228" t="s">
        <v>58</v>
      </c>
      <c r="I47" s="229" t="s">
        <v>91</v>
      </c>
      <c r="J47" s="228" t="s">
        <v>58</v>
      </c>
      <c r="K47" s="230" t="s">
        <v>4</v>
      </c>
      <c r="L47" s="231" t="str">
        <f>IF(OR(L45="",L46=""),"",L45+L46)</f>
        <v/>
      </c>
      <c r="N47" s="232" t="s">
        <v>126</v>
      </c>
    </row>
    <row r="49" spans="3:4" x14ac:dyDescent="0.45">
      <c r="C49" s="221" t="s">
        <v>128</v>
      </c>
      <c r="D49" s="221"/>
    </row>
    <row r="50" spans="3:4" x14ac:dyDescent="0.45">
      <c r="C50" s="221" t="s">
        <v>129</v>
      </c>
      <c r="D50" s="221"/>
    </row>
    <row r="51" spans="3:4" x14ac:dyDescent="0.45">
      <c r="C51" s="221" t="s">
        <v>130</v>
      </c>
      <c r="D51" s="221"/>
    </row>
    <row r="52" spans="3:4" x14ac:dyDescent="0.45">
      <c r="C52" s="221" t="s">
        <v>131</v>
      </c>
      <c r="D52" s="221"/>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08"/>
  <sheetViews>
    <sheetView zoomScaleNormal="100" workbookViewId="0"/>
  </sheetViews>
  <sheetFormatPr defaultColWidth="9" defaultRowHeight="18" x14ac:dyDescent="0.45"/>
  <cols>
    <col min="1" max="1" width="1.3984375" style="237" customWidth="1"/>
    <col min="2" max="3" width="9" style="237"/>
    <col min="4" max="4" width="40.59765625" style="237" customWidth="1"/>
    <col min="5" max="16384" width="9" style="237"/>
  </cols>
  <sheetData>
    <row r="1" spans="2:11" x14ac:dyDescent="0.45">
      <c r="B1" s="237" t="s">
        <v>132</v>
      </c>
      <c r="D1" s="238"/>
      <c r="E1" s="238"/>
      <c r="F1" s="238"/>
    </row>
    <row r="2" spans="2:11" s="240" customFormat="1" ht="20.25" customHeight="1" x14ac:dyDescent="0.45">
      <c r="B2" s="239" t="s">
        <v>133</v>
      </c>
      <c r="C2" s="239"/>
      <c r="D2" s="238"/>
      <c r="E2" s="238"/>
      <c r="F2" s="238"/>
    </row>
    <row r="3" spans="2:11" s="240" customFormat="1" ht="20.25" customHeight="1" x14ac:dyDescent="0.45">
      <c r="B3" s="239"/>
      <c r="C3" s="239"/>
      <c r="D3" s="238"/>
      <c r="E3" s="238"/>
      <c r="F3" s="238"/>
    </row>
    <row r="4" spans="2:11" s="240" customFormat="1" ht="20.25" customHeight="1" x14ac:dyDescent="0.45">
      <c r="B4" s="241"/>
      <c r="C4" s="238" t="s">
        <v>134</v>
      </c>
      <c r="D4" s="238"/>
      <c r="F4" s="242" t="s">
        <v>135</v>
      </c>
      <c r="G4" s="242"/>
      <c r="H4" s="242"/>
      <c r="I4" s="242"/>
      <c r="J4" s="242"/>
      <c r="K4" s="242"/>
    </row>
    <row r="5" spans="2:11" s="240" customFormat="1" ht="20.25" customHeight="1" x14ac:dyDescent="0.45">
      <c r="B5" s="243"/>
      <c r="C5" s="238" t="s">
        <v>136</v>
      </c>
      <c r="D5" s="238"/>
      <c r="F5" s="242"/>
      <c r="G5" s="242"/>
      <c r="H5" s="242"/>
      <c r="I5" s="242"/>
      <c r="J5" s="242"/>
      <c r="K5" s="242"/>
    </row>
    <row r="6" spans="2:11" s="240" customFormat="1" ht="20.25" customHeight="1" x14ac:dyDescent="0.45">
      <c r="B6" s="244" t="s">
        <v>137</v>
      </c>
      <c r="C6" s="238"/>
      <c r="D6" s="238"/>
      <c r="E6" s="168"/>
      <c r="F6" s="238"/>
    </row>
    <row r="7" spans="2:11" s="240" customFormat="1" ht="20.25" customHeight="1" x14ac:dyDescent="0.45">
      <c r="B7" s="239"/>
      <c r="C7" s="239"/>
      <c r="D7" s="238"/>
      <c r="E7" s="168"/>
      <c r="F7" s="238"/>
    </row>
    <row r="8" spans="2:11" s="240" customFormat="1" ht="20.25" customHeight="1" x14ac:dyDescent="0.45">
      <c r="B8" s="238" t="s">
        <v>138</v>
      </c>
      <c r="C8" s="239"/>
      <c r="D8" s="238"/>
      <c r="E8" s="168"/>
      <c r="F8" s="238"/>
    </row>
    <row r="9" spans="2:11" s="240" customFormat="1" ht="20.25" customHeight="1" x14ac:dyDescent="0.45">
      <c r="B9" s="239"/>
      <c r="C9" s="239"/>
      <c r="D9" s="238"/>
      <c r="E9" s="238"/>
      <c r="F9" s="238"/>
    </row>
    <row r="10" spans="2:11" s="240" customFormat="1" ht="20.25" customHeight="1" x14ac:dyDescent="0.45">
      <c r="B10" s="238" t="s">
        <v>139</v>
      </c>
      <c r="C10" s="239"/>
      <c r="D10" s="238"/>
      <c r="E10" s="238"/>
      <c r="F10" s="238"/>
    </row>
    <row r="11" spans="2:11" s="240" customFormat="1" ht="20.25" customHeight="1" x14ac:dyDescent="0.45">
      <c r="B11" s="238"/>
      <c r="C11" s="239"/>
      <c r="D11" s="238"/>
    </row>
    <row r="12" spans="2:11" s="240" customFormat="1" ht="20.25" customHeight="1" x14ac:dyDescent="0.45">
      <c r="B12" s="238" t="s">
        <v>140</v>
      </c>
      <c r="C12" s="239"/>
      <c r="D12" s="238"/>
    </row>
    <row r="13" spans="2:11" s="240" customFormat="1" ht="20.25" customHeight="1" x14ac:dyDescent="0.45">
      <c r="B13" s="238"/>
      <c r="C13" s="239"/>
      <c r="D13" s="238"/>
    </row>
    <row r="14" spans="2:11" s="240" customFormat="1" ht="20.25" customHeight="1" x14ac:dyDescent="0.45">
      <c r="B14" s="238" t="s">
        <v>141</v>
      </c>
      <c r="C14" s="239"/>
      <c r="D14" s="238"/>
    </row>
    <row r="15" spans="2:11" s="240" customFormat="1" ht="20.25" customHeight="1" x14ac:dyDescent="0.45">
      <c r="B15" s="238"/>
      <c r="C15" s="239"/>
      <c r="D15" s="238"/>
    </row>
    <row r="16" spans="2:11" s="240" customFormat="1" ht="20.25" customHeight="1" x14ac:dyDescent="0.45">
      <c r="B16" s="238" t="s">
        <v>142</v>
      </c>
      <c r="C16" s="239"/>
      <c r="D16" s="238"/>
    </row>
    <row r="17" spans="2:25" s="240" customFormat="1" ht="20.25" customHeight="1" x14ac:dyDescent="0.45">
      <c r="B17" s="238" t="s">
        <v>143</v>
      </c>
      <c r="C17" s="239"/>
      <c r="D17" s="238"/>
    </row>
    <row r="18" spans="2:25" s="240" customFormat="1" ht="20.25" customHeight="1" x14ac:dyDescent="0.45">
      <c r="B18" s="238"/>
      <c r="C18" s="239"/>
      <c r="D18" s="238"/>
    </row>
    <row r="19" spans="2:25" s="240" customFormat="1" ht="17.25" customHeight="1" x14ac:dyDescent="0.45">
      <c r="B19" s="238" t="s">
        <v>144</v>
      </c>
      <c r="C19" s="238"/>
      <c r="D19" s="238"/>
    </row>
    <row r="20" spans="2:25" s="240" customFormat="1" ht="17.25" customHeight="1" x14ac:dyDescent="0.45">
      <c r="B20" s="238" t="s">
        <v>145</v>
      </c>
      <c r="C20" s="238"/>
      <c r="D20" s="238"/>
    </row>
    <row r="21" spans="2:25" s="240" customFormat="1" ht="17.25" customHeight="1" x14ac:dyDescent="0.45">
      <c r="B21" s="238"/>
      <c r="C21" s="238"/>
      <c r="D21" s="238"/>
    </row>
    <row r="22" spans="2:25" s="240" customFormat="1" ht="17.25" customHeight="1" x14ac:dyDescent="0.45">
      <c r="B22" s="238"/>
      <c r="C22" s="245" t="s">
        <v>24</v>
      </c>
      <c r="D22" s="245" t="s">
        <v>146</v>
      </c>
    </row>
    <row r="23" spans="2:25" s="240" customFormat="1" ht="17.25" customHeight="1" x14ac:dyDescent="0.45">
      <c r="B23" s="238"/>
      <c r="C23" s="245">
        <v>1</v>
      </c>
      <c r="D23" s="246" t="s">
        <v>147</v>
      </c>
    </row>
    <row r="24" spans="2:25" s="240" customFormat="1" ht="17.25" customHeight="1" x14ac:dyDescent="0.45">
      <c r="B24" s="238"/>
      <c r="C24" s="245">
        <v>2</v>
      </c>
      <c r="D24" s="246" t="s">
        <v>148</v>
      </c>
    </row>
    <row r="25" spans="2:25" s="240" customFormat="1" ht="17.25" customHeight="1" x14ac:dyDescent="0.45">
      <c r="B25" s="238"/>
      <c r="C25" s="245">
        <v>3</v>
      </c>
      <c r="D25" s="246" t="s">
        <v>50</v>
      </c>
    </row>
    <row r="26" spans="2:25" s="240" customFormat="1" ht="17.25" customHeight="1" x14ac:dyDescent="0.45">
      <c r="B26" s="238"/>
      <c r="C26" s="245">
        <v>4</v>
      </c>
      <c r="D26" s="246" t="s">
        <v>51</v>
      </c>
    </row>
    <row r="27" spans="2:25" s="240" customFormat="1" ht="17.25" customHeight="1" x14ac:dyDescent="0.45">
      <c r="B27" s="238"/>
      <c r="C27" s="245">
        <v>5</v>
      </c>
      <c r="D27" s="246" t="s">
        <v>149</v>
      </c>
    </row>
    <row r="28" spans="2:25" s="240" customFormat="1" ht="17.25" customHeight="1" x14ac:dyDescent="0.45">
      <c r="B28" s="238"/>
      <c r="C28" s="245">
        <v>6</v>
      </c>
      <c r="D28" s="246" t="s">
        <v>150</v>
      </c>
    </row>
    <row r="29" spans="2:25" s="240" customFormat="1" ht="17.25" customHeight="1" x14ac:dyDescent="0.45">
      <c r="B29" s="238"/>
      <c r="C29" s="168"/>
      <c r="D29" s="238"/>
    </row>
    <row r="30" spans="2:25" s="240" customFormat="1" ht="17.25" customHeight="1" x14ac:dyDescent="0.45">
      <c r="B30" s="238" t="s">
        <v>151</v>
      </c>
      <c r="C30" s="238"/>
      <c r="D30" s="238"/>
    </row>
    <row r="31" spans="2:25" s="240" customFormat="1" ht="17.25" customHeight="1" x14ac:dyDescent="0.45">
      <c r="B31" s="238" t="s">
        <v>152</v>
      </c>
      <c r="C31" s="238"/>
      <c r="D31" s="238"/>
    </row>
    <row r="32" spans="2:25" s="240" customFormat="1" ht="17.25" customHeight="1" x14ac:dyDescent="0.45">
      <c r="B32" s="238"/>
      <c r="C32" s="238"/>
      <c r="D32" s="238"/>
      <c r="G32" s="247"/>
      <c r="H32" s="247"/>
      <c r="J32" s="247"/>
      <c r="K32" s="247"/>
      <c r="L32" s="247"/>
      <c r="M32" s="247"/>
      <c r="N32" s="247"/>
      <c r="O32" s="247"/>
      <c r="R32" s="247"/>
      <c r="S32" s="247"/>
      <c r="T32" s="247"/>
      <c r="W32" s="247"/>
      <c r="X32" s="247"/>
      <c r="Y32" s="247"/>
    </row>
    <row r="33" spans="2:51" s="240" customFormat="1" ht="17.25" customHeight="1" x14ac:dyDescent="0.45">
      <c r="B33" s="238"/>
      <c r="C33" s="245" t="s">
        <v>61</v>
      </c>
      <c r="D33" s="245" t="s">
        <v>62</v>
      </c>
      <c r="G33" s="247"/>
      <c r="H33" s="247"/>
      <c r="J33" s="247"/>
      <c r="K33" s="247"/>
      <c r="L33" s="247"/>
      <c r="M33" s="247"/>
      <c r="N33" s="247"/>
      <c r="O33" s="247"/>
      <c r="R33" s="247"/>
      <c r="S33" s="247"/>
      <c r="T33" s="247"/>
      <c r="W33" s="247"/>
      <c r="X33" s="247"/>
      <c r="Y33" s="247"/>
    </row>
    <row r="34" spans="2:51" s="240" customFormat="1" ht="17.25" customHeight="1" x14ac:dyDescent="0.45">
      <c r="B34" s="238"/>
      <c r="C34" s="245" t="s">
        <v>53</v>
      </c>
      <c r="D34" s="246" t="s">
        <v>63</v>
      </c>
      <c r="G34" s="247"/>
      <c r="H34" s="247"/>
      <c r="J34" s="247"/>
      <c r="K34" s="247"/>
      <c r="L34" s="247"/>
      <c r="M34" s="247"/>
      <c r="N34" s="247"/>
      <c r="O34" s="247"/>
      <c r="R34" s="247"/>
      <c r="S34" s="247"/>
      <c r="T34" s="247"/>
      <c r="W34" s="247"/>
      <c r="X34" s="247"/>
      <c r="Y34" s="247"/>
    </row>
    <row r="35" spans="2:51" s="240" customFormat="1" ht="17.25" customHeight="1" x14ac:dyDescent="0.45">
      <c r="B35" s="238"/>
      <c r="C35" s="245" t="s">
        <v>56</v>
      </c>
      <c r="D35" s="246" t="s">
        <v>67</v>
      </c>
      <c r="G35" s="247"/>
      <c r="H35" s="247"/>
      <c r="J35" s="247"/>
      <c r="K35" s="247"/>
      <c r="L35" s="247"/>
      <c r="M35" s="247"/>
      <c r="N35" s="247"/>
      <c r="O35" s="247"/>
      <c r="R35" s="247"/>
      <c r="S35" s="247"/>
      <c r="T35" s="247"/>
      <c r="W35" s="247"/>
      <c r="X35" s="247"/>
      <c r="Y35" s="247"/>
    </row>
    <row r="36" spans="2:51" s="240" customFormat="1" ht="17.25" customHeight="1" x14ac:dyDescent="0.45">
      <c r="B36" s="238"/>
      <c r="C36" s="245" t="s">
        <v>57</v>
      </c>
      <c r="D36" s="246" t="s">
        <v>70</v>
      </c>
      <c r="G36" s="247"/>
      <c r="H36" s="247"/>
      <c r="J36" s="247"/>
      <c r="K36" s="247"/>
      <c r="L36" s="247"/>
      <c r="M36" s="247"/>
      <c r="N36" s="247"/>
      <c r="O36" s="247"/>
      <c r="R36" s="247"/>
      <c r="S36" s="247"/>
      <c r="T36" s="247"/>
      <c r="W36" s="247"/>
      <c r="X36" s="247"/>
      <c r="Y36" s="247"/>
    </row>
    <row r="37" spans="2:51" s="240" customFormat="1" ht="17.25" customHeight="1" x14ac:dyDescent="0.45">
      <c r="B37" s="238"/>
      <c r="C37" s="245" t="s">
        <v>59</v>
      </c>
      <c r="D37" s="246" t="s">
        <v>153</v>
      </c>
      <c r="G37" s="247"/>
      <c r="H37" s="247"/>
      <c r="J37" s="247"/>
      <c r="K37" s="247"/>
      <c r="L37" s="247"/>
      <c r="M37" s="247"/>
      <c r="N37" s="247"/>
      <c r="O37" s="247"/>
      <c r="R37" s="247"/>
      <c r="S37" s="247"/>
      <c r="T37" s="247"/>
      <c r="W37" s="247"/>
      <c r="X37" s="247"/>
      <c r="Y37" s="247"/>
    </row>
    <row r="38" spans="2:51" s="240" customFormat="1" ht="17.25" customHeight="1" x14ac:dyDescent="0.45">
      <c r="B38" s="238"/>
      <c r="C38" s="238"/>
      <c r="D38" s="238"/>
      <c r="G38" s="247"/>
      <c r="H38" s="247"/>
      <c r="J38" s="247"/>
      <c r="K38" s="247"/>
      <c r="L38" s="247"/>
      <c r="M38" s="247"/>
      <c r="N38" s="247"/>
      <c r="O38" s="247"/>
      <c r="R38" s="247"/>
      <c r="S38" s="247"/>
      <c r="T38" s="247"/>
      <c r="W38" s="247"/>
      <c r="X38" s="247"/>
      <c r="Y38" s="247"/>
    </row>
    <row r="39" spans="2:51" s="240" customFormat="1" ht="17.25" customHeight="1" x14ac:dyDescent="0.45">
      <c r="B39" s="238"/>
      <c r="C39" s="248" t="s">
        <v>154</v>
      </c>
      <c r="D39" s="238"/>
      <c r="G39" s="247"/>
      <c r="H39" s="247"/>
      <c r="J39" s="247"/>
      <c r="K39" s="247"/>
      <c r="L39" s="247"/>
      <c r="M39" s="247"/>
      <c r="N39" s="247"/>
      <c r="O39" s="247"/>
      <c r="R39" s="247"/>
      <c r="S39" s="247"/>
      <c r="T39" s="247"/>
      <c r="W39" s="247"/>
      <c r="X39" s="247"/>
      <c r="Y39" s="247"/>
    </row>
    <row r="40" spans="2:51" s="240" customFormat="1" ht="17.25" customHeight="1" x14ac:dyDescent="0.45">
      <c r="C40" s="238" t="s">
        <v>155</v>
      </c>
      <c r="F40" s="248"/>
      <c r="G40" s="247"/>
      <c r="H40" s="247"/>
      <c r="J40" s="247"/>
      <c r="K40" s="247"/>
      <c r="L40" s="247"/>
      <c r="M40" s="247"/>
      <c r="N40" s="247"/>
      <c r="O40" s="247"/>
      <c r="R40" s="247"/>
      <c r="S40" s="247"/>
      <c r="T40" s="247"/>
      <c r="W40" s="247"/>
      <c r="X40" s="247"/>
      <c r="Y40" s="247"/>
    </row>
    <row r="41" spans="2:51" s="240" customFormat="1" ht="17.25" customHeight="1" x14ac:dyDescent="0.45">
      <c r="C41" s="238" t="s">
        <v>156</v>
      </c>
      <c r="F41" s="238"/>
      <c r="G41" s="247"/>
      <c r="H41" s="247"/>
      <c r="J41" s="247"/>
      <c r="K41" s="247"/>
      <c r="L41" s="247"/>
      <c r="M41" s="247"/>
      <c r="N41" s="247"/>
      <c r="O41" s="247"/>
      <c r="R41" s="247"/>
      <c r="S41" s="247"/>
      <c r="T41" s="247"/>
      <c r="W41" s="247"/>
      <c r="X41" s="247"/>
      <c r="Y41" s="247"/>
    </row>
    <row r="42" spans="2:51" s="240" customFormat="1" ht="17.25" customHeight="1" x14ac:dyDescent="0.45">
      <c r="B42" s="238"/>
      <c r="C42" s="238"/>
      <c r="D42" s="238"/>
      <c r="E42" s="248"/>
      <c r="F42" s="247"/>
      <c r="G42" s="247"/>
      <c r="H42" s="247"/>
      <c r="J42" s="247"/>
      <c r="K42" s="247"/>
      <c r="L42" s="247"/>
      <c r="M42" s="247"/>
      <c r="N42" s="247"/>
      <c r="O42" s="247"/>
      <c r="R42" s="247"/>
      <c r="S42" s="247"/>
      <c r="T42" s="247"/>
      <c r="W42" s="247"/>
      <c r="X42" s="247"/>
      <c r="Y42" s="247"/>
    </row>
    <row r="43" spans="2:51" s="240" customFormat="1" ht="17.25" customHeight="1" x14ac:dyDescent="0.45">
      <c r="B43" s="238" t="s">
        <v>157</v>
      </c>
      <c r="C43" s="238"/>
      <c r="D43" s="238"/>
    </row>
    <row r="44" spans="2:51" s="240" customFormat="1" ht="17.25" customHeight="1" x14ac:dyDescent="0.45">
      <c r="B44" s="238" t="s">
        <v>158</v>
      </c>
      <c r="C44" s="238"/>
      <c r="D44" s="238"/>
    </row>
    <row r="45" spans="2:51" s="240" customFormat="1" ht="17.25" customHeight="1" x14ac:dyDescent="0.45">
      <c r="B45" s="249" t="s">
        <v>159</v>
      </c>
      <c r="E45" s="247"/>
      <c r="F45" s="247"/>
      <c r="G45" s="247"/>
      <c r="H45" s="247"/>
      <c r="I45" s="247"/>
      <c r="J45" s="247"/>
      <c r="K45" s="247"/>
      <c r="L45" s="247"/>
      <c r="M45" s="247"/>
      <c r="N45" s="247"/>
      <c r="O45" s="247"/>
      <c r="P45" s="247"/>
      <c r="Q45" s="247"/>
      <c r="R45" s="247"/>
      <c r="S45" s="247"/>
      <c r="T45" s="247"/>
      <c r="U45" s="247"/>
      <c r="Y45" s="247"/>
      <c r="Z45" s="247"/>
      <c r="AA45" s="247"/>
      <c r="AB45" s="247"/>
      <c r="AD45" s="247"/>
      <c r="AE45" s="247"/>
      <c r="AF45" s="247"/>
      <c r="AG45" s="247"/>
      <c r="AH45" s="247"/>
      <c r="AI45" s="250"/>
      <c r="AJ45" s="247"/>
      <c r="AK45" s="247"/>
      <c r="AL45" s="247"/>
      <c r="AM45" s="247"/>
      <c r="AN45" s="247"/>
      <c r="AO45" s="247"/>
      <c r="AP45" s="247"/>
      <c r="AQ45" s="247"/>
      <c r="AR45" s="247"/>
      <c r="AS45" s="247"/>
      <c r="AT45" s="247"/>
      <c r="AU45" s="247"/>
      <c r="AV45" s="247"/>
      <c r="AW45" s="247"/>
      <c r="AX45" s="247"/>
      <c r="AY45" s="250"/>
    </row>
    <row r="46" spans="2:51" s="240" customFormat="1" ht="17.25" customHeight="1" x14ac:dyDescent="0.45"/>
    <row r="47" spans="2:51" s="240" customFormat="1" ht="17.25" customHeight="1" x14ac:dyDescent="0.45">
      <c r="B47" s="238" t="s">
        <v>160</v>
      </c>
      <c r="C47" s="238"/>
    </row>
    <row r="48" spans="2:51" s="240" customFormat="1" ht="17.25" customHeight="1" x14ac:dyDescent="0.45">
      <c r="B48" s="238"/>
      <c r="C48" s="238"/>
    </row>
    <row r="49" spans="2:54" s="240" customFormat="1" ht="17.25" customHeight="1" x14ac:dyDescent="0.45">
      <c r="B49" s="238" t="s">
        <v>161</v>
      </c>
      <c r="C49" s="238"/>
    </row>
    <row r="50" spans="2:54" s="240" customFormat="1" ht="17.25" customHeight="1" x14ac:dyDescent="0.45">
      <c r="B50" s="238" t="s">
        <v>162</v>
      </c>
      <c r="C50" s="238"/>
    </row>
    <row r="51" spans="2:54" s="240" customFormat="1" ht="17.25" customHeight="1" x14ac:dyDescent="0.45">
      <c r="B51" s="238"/>
      <c r="C51" s="238"/>
    </row>
    <row r="52" spans="2:54" s="240" customFormat="1" ht="17.25" customHeight="1" x14ac:dyDescent="0.45">
      <c r="B52" s="238" t="s">
        <v>163</v>
      </c>
      <c r="C52" s="238"/>
    </row>
    <row r="53" spans="2:54" s="240" customFormat="1" ht="17.25" customHeight="1" x14ac:dyDescent="0.45">
      <c r="B53" s="238" t="s">
        <v>164</v>
      </c>
      <c r="C53" s="238"/>
    </row>
    <row r="54" spans="2:54" s="240" customFormat="1" ht="17.25" customHeight="1" x14ac:dyDescent="0.45">
      <c r="B54" s="238"/>
      <c r="C54" s="238"/>
    </row>
    <row r="55" spans="2:54" s="240" customFormat="1" ht="17.25" customHeight="1" x14ac:dyDescent="0.45">
      <c r="B55" s="238" t="s">
        <v>165</v>
      </c>
      <c r="C55" s="238"/>
      <c r="D55" s="238"/>
    </row>
    <row r="56" spans="2:54" s="240" customFormat="1" ht="17.25" customHeight="1" x14ac:dyDescent="0.45">
      <c r="B56" s="238"/>
      <c r="C56" s="238"/>
      <c r="D56" s="238"/>
    </row>
    <row r="57" spans="2:54" s="240" customFormat="1" ht="17.25" customHeight="1" x14ac:dyDescent="0.45">
      <c r="B57" s="240" t="s">
        <v>166</v>
      </c>
      <c r="D57" s="238"/>
    </row>
    <row r="58" spans="2:54" s="240" customFormat="1" ht="17.25" customHeight="1" x14ac:dyDescent="0.45">
      <c r="B58" s="240" t="s">
        <v>167</v>
      </c>
      <c r="D58" s="238"/>
    </row>
    <row r="59" spans="2:54" s="240" customFormat="1" ht="17.25" customHeight="1" x14ac:dyDescent="0.45">
      <c r="B59" s="240" t="s">
        <v>168</v>
      </c>
    </row>
    <row r="60" spans="2:54" s="240" customFormat="1" ht="17.25" customHeight="1" x14ac:dyDescent="0.45"/>
    <row r="61" spans="2:54" s="240" customFormat="1" ht="17.25" customHeight="1" x14ac:dyDescent="0.45">
      <c r="B61" s="240" t="s">
        <v>169</v>
      </c>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row>
    <row r="62" spans="2:54" s="240" customFormat="1" ht="17.25" customHeight="1" x14ac:dyDescent="0.45">
      <c r="B62" s="252" t="s">
        <v>170</v>
      </c>
      <c r="E62" s="251"/>
      <c r="F62" s="251"/>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251"/>
      <c r="AP62" s="251"/>
      <c r="AQ62" s="251"/>
      <c r="AR62" s="251"/>
      <c r="AS62" s="251"/>
      <c r="AT62" s="251"/>
      <c r="AU62" s="251"/>
      <c r="AV62" s="251"/>
      <c r="AW62" s="251"/>
      <c r="AX62" s="251"/>
      <c r="AY62" s="251"/>
      <c r="AZ62" s="251"/>
      <c r="BA62" s="251"/>
      <c r="BB62" s="251"/>
    </row>
    <row r="63" spans="2:54" ht="18.75" customHeight="1" x14ac:dyDescent="0.45">
      <c r="B63" s="253" t="s">
        <v>171</v>
      </c>
    </row>
    <row r="64" spans="2:54" ht="18.75" customHeight="1" x14ac:dyDescent="0.45">
      <c r="B64" s="252" t="s">
        <v>172</v>
      </c>
    </row>
    <row r="65" spans="2:2" ht="18.75" customHeight="1" x14ac:dyDescent="0.45">
      <c r="B65" s="253" t="s">
        <v>173</v>
      </c>
    </row>
    <row r="66" spans="2:2" ht="18.75" customHeight="1" x14ac:dyDescent="0.45">
      <c r="B66" s="252" t="s">
        <v>174</v>
      </c>
    </row>
    <row r="67" spans="2:2" ht="18.75" customHeight="1" x14ac:dyDescent="0.45">
      <c r="B67" s="252" t="s">
        <v>175</v>
      </c>
    </row>
    <row r="68" spans="2:2" ht="18.75" customHeight="1" x14ac:dyDescent="0.45">
      <c r="B68" s="252" t="s">
        <v>176</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3"/>
  <pageMargins left="0.70866141732283472" right="0.70866141732283472" top="0.74803149606299213" bottom="0.35433070866141736" header="0.31496062992125984" footer="0.31496062992125984"/>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特定施設入居者生活介護</vt:lpstr>
      <vt:lpstr>シフト記号表</vt:lpstr>
      <vt:lpstr>記入方法 (6)</vt:lpstr>
      <vt:lpstr>シフト記号表!【記載例】シフト記号</vt:lpstr>
      <vt:lpstr>シフト記号表!【記載例】シフト記号表</vt:lpstr>
      <vt:lpstr>シフト記号表!Print_Area</vt:lpstr>
      <vt:lpstr>'記入方法 (6)'!Print_Area</vt:lpstr>
      <vt:lpstr>特定施設入居者生活介護!Print_Area</vt:lpstr>
      <vt:lpstr>特定施設入居者生活介護!Print_Titles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2024-03-26T05:12:20Z</dcterms:created>
  <dcterms:modified xsi:type="dcterms:W3CDTF">2024-03-26T05:12:45Z</dcterms:modified>
</cp:coreProperties>
</file>