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高齢福祉課共有\県指導監査\○HP様式集\R60401現在（厚生労働大臣が定める様式に変更）\"/>
    </mc:Choice>
  </mc:AlternateContent>
  <bookViews>
    <workbookView xWindow="0" yWindow="0" windowWidth="23040" windowHeight="8160"/>
  </bookViews>
  <sheets>
    <sheet name="（ユニット型）" sheetId="1" r:id="rId1"/>
    <sheet name="様式４（シフト記号表） (2)" sheetId="2" r:id="rId2"/>
    <sheet name="（ユニット型）記入方法" sheetId="3" r:id="rId3"/>
  </sheets>
  <externalReferences>
    <externalReference r:id="rId4"/>
  </externalReferences>
  <definedNames>
    <definedName name="【記載例】シフト記号表">#REF!</definedName>
    <definedName name="_xlnm.Print_Area" localSheetId="0">'（ユニット型）'!$A$1:$BN$71</definedName>
    <definedName name="_xlnm.Print_Area" localSheetId="2">'（ユニット型）記入方法'!$A$1:$Q$93</definedName>
    <definedName name="_xlnm.Print_Titles" localSheetId="0">'（ユニット型）'!$1:$16</definedName>
    <definedName name="サービス提供責任者">#REF!</definedName>
    <definedName name="シフト記号表">#REF!</definedName>
    <definedName name="その他の従業者">#REF!</definedName>
    <definedName name="医師">#REF!</definedName>
    <definedName name="栄養士">#REF!</definedName>
    <definedName name="介護支援専門員">#REF!</definedName>
    <definedName name="介護職員">#REF!</definedName>
    <definedName name="看護職員">#REF!</definedName>
    <definedName name="管理者">#REF!</definedName>
    <definedName name="機能訓練指導員">#REF!</definedName>
    <definedName name="経験を有する看護師">#REF!</definedName>
    <definedName name="計画作成担当者">#REF!</definedName>
    <definedName name="言語聴覚士">#REF!</definedName>
    <definedName name="作業療法士">#REF!</definedName>
    <definedName name="支援相談員">#REF!</definedName>
    <definedName name="事務員">#REF!</definedName>
    <definedName name="職種">#REF!</definedName>
    <definedName name="生活相談員">#REF!</definedName>
    <definedName name="他のリハビリテーション提供者">#REF!</definedName>
    <definedName name="調理員">#REF!</definedName>
    <definedName name="福祉用具専門相談員">#REF!</definedName>
    <definedName name="訪問介護員">#REF!</definedName>
    <definedName name="薬剤師">#REF!</definedName>
    <definedName name="理学療法士">#REF!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7" i="2" l="1"/>
  <c r="L46" i="2"/>
  <c r="L45" i="2"/>
  <c r="L47" i="2" s="1"/>
  <c r="D44" i="2"/>
  <c r="L43" i="2"/>
  <c r="L42" i="2"/>
  <c r="L44" i="2" s="1"/>
  <c r="D41" i="2"/>
  <c r="L40" i="2"/>
  <c r="L39" i="2"/>
  <c r="L41" i="2" s="1"/>
  <c r="D38" i="2"/>
  <c r="D37" i="2"/>
  <c r="D36" i="2"/>
  <c r="D35" i="2"/>
  <c r="D34" i="2"/>
  <c r="D33" i="2"/>
  <c r="D32" i="2"/>
  <c r="D31" i="2"/>
  <c r="D30" i="2"/>
  <c r="D29" i="2"/>
  <c r="D28" i="2"/>
  <c r="D27" i="2"/>
  <c r="D26" i="2"/>
  <c r="D25" i="2"/>
  <c r="D24" i="2"/>
  <c r="D23" i="2"/>
  <c r="L22" i="2"/>
  <c r="D22" i="2"/>
  <c r="L21" i="2"/>
  <c r="D21" i="2"/>
  <c r="L20" i="2"/>
  <c r="D20" i="2"/>
  <c r="L19" i="2"/>
  <c r="D19" i="2"/>
  <c r="L18" i="2"/>
  <c r="D18" i="2"/>
  <c r="L17" i="2"/>
  <c r="D17" i="2"/>
  <c r="L16" i="2"/>
  <c r="D16" i="2"/>
  <c r="L15" i="2"/>
  <c r="D15" i="2"/>
  <c r="L14" i="2"/>
  <c r="D14" i="2"/>
  <c r="L13" i="2"/>
  <c r="D13" i="2"/>
  <c r="L12" i="2"/>
  <c r="D12" i="2"/>
  <c r="L11" i="2"/>
  <c r="D11" i="2"/>
  <c r="L10" i="2"/>
  <c r="D10" i="2"/>
  <c r="L9" i="2"/>
  <c r="D9" i="2"/>
  <c r="L8" i="2"/>
  <c r="D8" i="2"/>
  <c r="L7" i="2"/>
  <c r="D7" i="2"/>
  <c r="L6" i="2"/>
  <c r="D6" i="2"/>
  <c r="O70" i="1"/>
  <c r="Y70" i="1" s="1"/>
  <c r="AU56" i="1" s="1"/>
  <c r="T65" i="1"/>
  <c r="AE64" i="1"/>
  <c r="T64" i="1"/>
  <c r="O64" i="1"/>
  <c r="AL62" i="1"/>
  <c r="AJ65" i="1" s="1"/>
  <c r="AQ60" i="1"/>
  <c r="AE70" i="1" s="1"/>
  <c r="AN60" i="1"/>
  <c r="AL60" i="1"/>
  <c r="AA60" i="1"/>
  <c r="X60" i="1"/>
  <c r="O65" i="1" s="1"/>
  <c r="Y65" i="1" s="1"/>
  <c r="T70" i="1" s="1"/>
  <c r="V60" i="1"/>
  <c r="S59" i="1"/>
  <c r="S58" i="1"/>
  <c r="S57" i="1"/>
  <c r="Q56" i="1"/>
  <c r="BE50" i="1"/>
  <c r="BD50" i="1"/>
  <c r="BC50" i="1"/>
  <c r="BB50"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BF50" i="1" s="1"/>
  <c r="BH50" i="1" s="1"/>
  <c r="L50" i="1"/>
  <c r="J50" i="1"/>
  <c r="BE48" i="1"/>
  <c r="BD48" i="1"/>
  <c r="BC48" i="1"/>
  <c r="BB48" i="1"/>
  <c r="BA48" i="1"/>
  <c r="AZ48" i="1"/>
  <c r="AY48" i="1"/>
  <c r="AX48" i="1"/>
  <c r="AW48" i="1"/>
  <c r="AV48" i="1"/>
  <c r="AU48" i="1"/>
  <c r="AT48" i="1"/>
  <c r="AS48" i="1"/>
  <c r="AR48" i="1"/>
  <c r="AQ48" i="1"/>
  <c r="AP48" i="1"/>
  <c r="AO48" i="1"/>
  <c r="AN48" i="1"/>
  <c r="AM48" i="1"/>
  <c r="AL48" i="1"/>
  <c r="AK48" i="1"/>
  <c r="AJ48" i="1"/>
  <c r="AI48" i="1"/>
  <c r="AH48" i="1"/>
  <c r="AG48" i="1"/>
  <c r="AF48" i="1"/>
  <c r="AE48" i="1"/>
  <c r="AD48" i="1"/>
  <c r="AC48" i="1"/>
  <c r="AB48" i="1"/>
  <c r="BF48" i="1" s="1"/>
  <c r="BH48" i="1" s="1"/>
  <c r="AA48" i="1"/>
  <c r="L48" i="1"/>
  <c r="J48" i="1"/>
  <c r="BE46" i="1"/>
  <c r="BD46" i="1"/>
  <c r="BC46" i="1"/>
  <c r="BB46"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BF46" i="1" s="1"/>
  <c r="BH46" i="1" s="1"/>
  <c r="AA46" i="1"/>
  <c r="L46" i="1"/>
  <c r="J46" i="1"/>
  <c r="BE44" i="1"/>
  <c r="BD44" i="1"/>
  <c r="BC44" i="1"/>
  <c r="BB44" i="1"/>
  <c r="BA44" i="1"/>
  <c r="AZ44" i="1"/>
  <c r="AY44" i="1"/>
  <c r="AX44" i="1"/>
  <c r="AW44" i="1"/>
  <c r="AV44" i="1"/>
  <c r="AU44" i="1"/>
  <c r="AT44" i="1"/>
  <c r="AS44" i="1"/>
  <c r="AR44" i="1"/>
  <c r="AQ44" i="1"/>
  <c r="AP44" i="1"/>
  <c r="AO44" i="1"/>
  <c r="AN44" i="1"/>
  <c r="AM44" i="1"/>
  <c r="AL44" i="1"/>
  <c r="AK44" i="1"/>
  <c r="AJ44" i="1"/>
  <c r="AI44" i="1"/>
  <c r="AH44" i="1"/>
  <c r="AG44" i="1"/>
  <c r="AF44" i="1"/>
  <c r="AE44" i="1"/>
  <c r="AD44" i="1"/>
  <c r="AC44" i="1"/>
  <c r="AB44" i="1"/>
  <c r="BF44" i="1" s="1"/>
  <c r="BH44" i="1" s="1"/>
  <c r="AA44" i="1"/>
  <c r="L44" i="1"/>
  <c r="J44" i="1"/>
  <c r="BE42" i="1"/>
  <c r="BD42" i="1"/>
  <c r="BC42" i="1"/>
  <c r="BB42" i="1"/>
  <c r="BA42" i="1"/>
  <c r="AZ42" i="1"/>
  <c r="AY42" i="1"/>
  <c r="AX42" i="1"/>
  <c r="AW42" i="1"/>
  <c r="AV42" i="1"/>
  <c r="AU42" i="1"/>
  <c r="AT42" i="1"/>
  <c r="AS42" i="1"/>
  <c r="AR42" i="1"/>
  <c r="AQ42" i="1"/>
  <c r="AP42" i="1"/>
  <c r="AO42" i="1"/>
  <c r="AN42" i="1"/>
  <c r="AM42" i="1"/>
  <c r="AL42" i="1"/>
  <c r="AK42" i="1"/>
  <c r="AJ42" i="1"/>
  <c r="AI42" i="1"/>
  <c r="AH42" i="1"/>
  <c r="AG42" i="1"/>
  <c r="AF42" i="1"/>
  <c r="AE42" i="1"/>
  <c r="AD42" i="1"/>
  <c r="AC42" i="1"/>
  <c r="AB42" i="1"/>
  <c r="BF42" i="1" s="1"/>
  <c r="BH42" i="1" s="1"/>
  <c r="AA42" i="1"/>
  <c r="L42" i="1"/>
  <c r="J42" i="1"/>
  <c r="BE40" i="1"/>
  <c r="BD40" i="1"/>
  <c r="BC40" i="1"/>
  <c r="BB40" i="1"/>
  <c r="BA40" i="1"/>
  <c r="AZ40" i="1"/>
  <c r="AY40" i="1"/>
  <c r="AX40" i="1"/>
  <c r="AW40" i="1"/>
  <c r="AV40" i="1"/>
  <c r="AU40" i="1"/>
  <c r="AT40" i="1"/>
  <c r="AS40" i="1"/>
  <c r="AR40" i="1"/>
  <c r="AQ40" i="1"/>
  <c r="AP40" i="1"/>
  <c r="AO40" i="1"/>
  <c r="AN40" i="1"/>
  <c r="AM40" i="1"/>
  <c r="AL40" i="1"/>
  <c r="AK40" i="1"/>
  <c r="AJ40" i="1"/>
  <c r="AI40" i="1"/>
  <c r="AH40" i="1"/>
  <c r="AG40" i="1"/>
  <c r="AF40" i="1"/>
  <c r="AE40" i="1"/>
  <c r="AD40" i="1"/>
  <c r="AC40" i="1"/>
  <c r="AB40" i="1"/>
  <c r="BF40" i="1" s="1"/>
  <c r="BH40" i="1" s="1"/>
  <c r="AA40" i="1"/>
  <c r="L40" i="1"/>
  <c r="J40" i="1"/>
  <c r="BE38" i="1"/>
  <c r="BD38" i="1"/>
  <c r="BC38" i="1"/>
  <c r="BB38" i="1"/>
  <c r="BA38" i="1"/>
  <c r="AZ38" i="1"/>
  <c r="AY38" i="1"/>
  <c r="AX38" i="1"/>
  <c r="AW38" i="1"/>
  <c r="AV38" i="1"/>
  <c r="AU38" i="1"/>
  <c r="AT38" i="1"/>
  <c r="AS38" i="1"/>
  <c r="AR38" i="1"/>
  <c r="AQ38" i="1"/>
  <c r="AP38" i="1"/>
  <c r="AO38" i="1"/>
  <c r="AN38" i="1"/>
  <c r="AM38" i="1"/>
  <c r="AL38" i="1"/>
  <c r="AK38" i="1"/>
  <c r="AJ38" i="1"/>
  <c r="AI38" i="1"/>
  <c r="AH38" i="1"/>
  <c r="AG38" i="1"/>
  <c r="AF38" i="1"/>
  <c r="AE38" i="1"/>
  <c r="AD38" i="1"/>
  <c r="AC38" i="1"/>
  <c r="AB38" i="1"/>
  <c r="BF38" i="1" s="1"/>
  <c r="BH38" i="1" s="1"/>
  <c r="AA38" i="1"/>
  <c r="L38" i="1"/>
  <c r="J38"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BF36" i="1" s="1"/>
  <c r="BH36" i="1" s="1"/>
  <c r="AA36" i="1"/>
  <c r="L36" i="1"/>
  <c r="J36" i="1"/>
  <c r="BE34" i="1"/>
  <c r="BD34" i="1"/>
  <c r="BC34" i="1"/>
  <c r="BB34" i="1"/>
  <c r="BA34" i="1"/>
  <c r="AZ34" i="1"/>
  <c r="AY34" i="1"/>
  <c r="AX34" i="1"/>
  <c r="AW34" i="1"/>
  <c r="AV34" i="1"/>
  <c r="AU34" i="1"/>
  <c r="AT34" i="1"/>
  <c r="AS34" i="1"/>
  <c r="AR34" i="1"/>
  <c r="AQ34" i="1"/>
  <c r="AP34" i="1"/>
  <c r="AO34" i="1"/>
  <c r="AN34" i="1"/>
  <c r="AM34" i="1"/>
  <c r="AL34" i="1"/>
  <c r="AK34" i="1"/>
  <c r="AJ34" i="1"/>
  <c r="AI34" i="1"/>
  <c r="AH34" i="1"/>
  <c r="AG34" i="1"/>
  <c r="AF34" i="1"/>
  <c r="AE34" i="1"/>
  <c r="AD34" i="1"/>
  <c r="AC34" i="1"/>
  <c r="AB34" i="1"/>
  <c r="BF34" i="1" s="1"/>
  <c r="BH34" i="1" s="1"/>
  <c r="AA34" i="1"/>
  <c r="L34" i="1"/>
  <c r="J34" i="1"/>
  <c r="BE32" i="1"/>
  <c r="BD32" i="1"/>
  <c r="BC32" i="1"/>
  <c r="BB32" i="1"/>
  <c r="BA32" i="1"/>
  <c r="AZ32" i="1"/>
  <c r="AY32" i="1"/>
  <c r="AX32" i="1"/>
  <c r="AW32" i="1"/>
  <c r="AV32" i="1"/>
  <c r="AU32" i="1"/>
  <c r="AT32" i="1"/>
  <c r="AS32" i="1"/>
  <c r="AR32" i="1"/>
  <c r="AQ32" i="1"/>
  <c r="AP32" i="1"/>
  <c r="AO32" i="1"/>
  <c r="AN32" i="1"/>
  <c r="AM32" i="1"/>
  <c r="AL32" i="1"/>
  <c r="AK32" i="1"/>
  <c r="AJ32" i="1"/>
  <c r="AI32" i="1"/>
  <c r="AH32" i="1"/>
  <c r="AG32" i="1"/>
  <c r="AF32" i="1"/>
  <c r="AE32" i="1"/>
  <c r="AD32" i="1"/>
  <c r="AC32" i="1"/>
  <c r="AB32" i="1"/>
  <c r="BF32" i="1" s="1"/>
  <c r="BH32" i="1" s="1"/>
  <c r="AA32" i="1"/>
  <c r="L32" i="1"/>
  <c r="J32" i="1"/>
  <c r="BE30" i="1"/>
  <c r="BD30" i="1"/>
  <c r="BC30" i="1"/>
  <c r="BB30" i="1"/>
  <c r="BA30" i="1"/>
  <c r="AZ30" i="1"/>
  <c r="AY30" i="1"/>
  <c r="AX30" i="1"/>
  <c r="AW30" i="1"/>
  <c r="AV30" i="1"/>
  <c r="AU30" i="1"/>
  <c r="AT30" i="1"/>
  <c r="AS30" i="1"/>
  <c r="AR30" i="1"/>
  <c r="AQ30" i="1"/>
  <c r="AP30" i="1"/>
  <c r="AO30" i="1"/>
  <c r="AN30" i="1"/>
  <c r="AM30" i="1"/>
  <c r="AL30" i="1"/>
  <c r="AK30" i="1"/>
  <c r="AJ30" i="1"/>
  <c r="AI30" i="1"/>
  <c r="AH30" i="1"/>
  <c r="AG30" i="1"/>
  <c r="AF30" i="1"/>
  <c r="AE30" i="1"/>
  <c r="AD30" i="1"/>
  <c r="AC30" i="1"/>
  <c r="AB30" i="1"/>
  <c r="BF30" i="1" s="1"/>
  <c r="BH30" i="1" s="1"/>
  <c r="AA30" i="1"/>
  <c r="L30" i="1"/>
  <c r="J30"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BF28" i="1" s="1"/>
  <c r="BH28" i="1" s="1"/>
  <c r="AA28" i="1"/>
  <c r="L28" i="1"/>
  <c r="J28" i="1"/>
  <c r="BE26" i="1"/>
  <c r="BD26" i="1"/>
  <c r="BC26" i="1"/>
  <c r="BB26" i="1"/>
  <c r="BA26" i="1"/>
  <c r="AZ26" i="1"/>
  <c r="AY26" i="1"/>
  <c r="AX26" i="1"/>
  <c r="AW26" i="1"/>
  <c r="AV26" i="1"/>
  <c r="AU26" i="1"/>
  <c r="AT26" i="1"/>
  <c r="AS26" i="1"/>
  <c r="AR26" i="1"/>
  <c r="AQ26" i="1"/>
  <c r="AP26" i="1"/>
  <c r="AO26" i="1"/>
  <c r="AN26" i="1"/>
  <c r="AM26" i="1"/>
  <c r="AL26" i="1"/>
  <c r="AK26" i="1"/>
  <c r="AJ26" i="1"/>
  <c r="AI26" i="1"/>
  <c r="AH26" i="1"/>
  <c r="AG26" i="1"/>
  <c r="AF26" i="1"/>
  <c r="AE26" i="1"/>
  <c r="AD26" i="1"/>
  <c r="AC26" i="1"/>
  <c r="AB26" i="1"/>
  <c r="BF26" i="1" s="1"/>
  <c r="BH26" i="1" s="1"/>
  <c r="AA26" i="1"/>
  <c r="L26" i="1"/>
  <c r="J26"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BF24" i="1" s="1"/>
  <c r="BH24" i="1" s="1"/>
  <c r="AA24" i="1"/>
  <c r="L24" i="1"/>
  <c r="J24" i="1"/>
  <c r="BE22" i="1"/>
  <c r="BD22" i="1"/>
  <c r="BC22" i="1"/>
  <c r="BB22" i="1"/>
  <c r="BA22" i="1"/>
  <c r="AZ22" i="1"/>
  <c r="AY22" i="1"/>
  <c r="AX22" i="1"/>
  <c r="AW22" i="1"/>
  <c r="AV22" i="1"/>
  <c r="AU22" i="1"/>
  <c r="AT22" i="1"/>
  <c r="AS22" i="1"/>
  <c r="AR22" i="1"/>
  <c r="AQ22" i="1"/>
  <c r="AP22" i="1"/>
  <c r="AO22" i="1"/>
  <c r="AN22" i="1"/>
  <c r="AM22" i="1"/>
  <c r="AL22" i="1"/>
  <c r="AK22" i="1"/>
  <c r="AJ22" i="1"/>
  <c r="AI22" i="1"/>
  <c r="AH22" i="1"/>
  <c r="AG22" i="1"/>
  <c r="AF22" i="1"/>
  <c r="AE22" i="1"/>
  <c r="AD22" i="1"/>
  <c r="AC22" i="1"/>
  <c r="AB22" i="1"/>
  <c r="BF22" i="1" s="1"/>
  <c r="BH22" i="1" s="1"/>
  <c r="AA22" i="1"/>
  <c r="L22" i="1"/>
  <c r="J22" i="1"/>
  <c r="BE20" i="1"/>
  <c r="BD20" i="1"/>
  <c r="BC20" i="1"/>
  <c r="BB20" i="1"/>
  <c r="BA20" i="1"/>
  <c r="AZ20" i="1"/>
  <c r="AY20" i="1"/>
  <c r="AX20" i="1"/>
  <c r="AW20" i="1"/>
  <c r="AV20" i="1"/>
  <c r="AU20" i="1"/>
  <c r="AT20" i="1"/>
  <c r="AS20" i="1"/>
  <c r="AR20" i="1"/>
  <c r="AQ20" i="1"/>
  <c r="AP20" i="1"/>
  <c r="AO20" i="1"/>
  <c r="AN20" i="1"/>
  <c r="AM20" i="1"/>
  <c r="AL20" i="1"/>
  <c r="AK20" i="1"/>
  <c r="AJ20" i="1"/>
  <c r="AI20" i="1"/>
  <c r="AH20" i="1"/>
  <c r="AG20" i="1"/>
  <c r="AF20" i="1"/>
  <c r="AE20" i="1"/>
  <c r="AD20" i="1"/>
  <c r="AC20" i="1"/>
  <c r="AB20" i="1"/>
  <c r="BF20" i="1" s="1"/>
  <c r="BH20" i="1" s="1"/>
  <c r="AA20" i="1"/>
  <c r="L20" i="1"/>
  <c r="J20" i="1"/>
  <c r="BE18" i="1"/>
  <c r="BD18" i="1"/>
  <c r="BC18" i="1"/>
  <c r="BB18" i="1"/>
  <c r="BA18" i="1"/>
  <c r="AZ18" i="1"/>
  <c r="AY18" i="1"/>
  <c r="AX18" i="1"/>
  <c r="AW18" i="1"/>
  <c r="AV18" i="1"/>
  <c r="AU18" i="1"/>
  <c r="AT18" i="1"/>
  <c r="AS18" i="1"/>
  <c r="AR18" i="1"/>
  <c r="AQ18" i="1"/>
  <c r="AP18" i="1"/>
  <c r="AO18" i="1"/>
  <c r="AN18" i="1"/>
  <c r="AM18" i="1"/>
  <c r="AL18" i="1"/>
  <c r="AK18" i="1"/>
  <c r="AJ18" i="1"/>
  <c r="AI18" i="1"/>
  <c r="AH18" i="1"/>
  <c r="AG18" i="1"/>
  <c r="AF18" i="1"/>
  <c r="AE18" i="1"/>
  <c r="AD18" i="1"/>
  <c r="AC18" i="1"/>
  <c r="AB18" i="1"/>
  <c r="BF18" i="1" s="1"/>
  <c r="BH18" i="1" s="1"/>
  <c r="AA18" i="1"/>
  <c r="L18" i="1"/>
  <c r="J18" i="1"/>
  <c r="Q59" i="1" s="1"/>
  <c r="B17" i="1"/>
  <c r="B19" i="1" s="1"/>
  <c r="B21" i="1" s="1"/>
  <c r="B23" i="1" s="1"/>
  <c r="B25" i="1" s="1"/>
  <c r="B27" i="1" s="1"/>
  <c r="B29" i="1" s="1"/>
  <c r="B31" i="1" s="1"/>
  <c r="B33" i="1" s="1"/>
  <c r="B35" i="1" s="1"/>
  <c r="B37" i="1" s="1"/>
  <c r="B39" i="1" s="1"/>
  <c r="B41" i="1" s="1"/>
  <c r="B43" i="1" s="1"/>
  <c r="B45" i="1" s="1"/>
  <c r="B47" i="1" s="1"/>
  <c r="B49" i="1" s="1"/>
  <c r="BE15" i="1"/>
  <c r="BE16" i="1" s="1"/>
  <c r="BC15" i="1"/>
  <c r="BC16" i="1" s="1"/>
  <c r="BE14" i="1"/>
  <c r="BD14" i="1"/>
  <c r="BD15" i="1" s="1"/>
  <c r="BD16" i="1" s="1"/>
  <c r="BC14" i="1"/>
  <c r="BF12" i="1"/>
  <c r="AJ2" i="1"/>
  <c r="AZ15" i="1" s="1"/>
  <c r="AZ16" i="1" s="1"/>
  <c r="AG15" i="1" l="1"/>
  <c r="AG16" i="1" s="1"/>
  <c r="AO15" i="1"/>
  <c r="AO16" i="1" s="1"/>
  <c r="AW15" i="1"/>
  <c r="AW16" i="1" s="1"/>
  <c r="BI8" i="1"/>
  <c r="AD15" i="1"/>
  <c r="AD16" i="1" s="1"/>
  <c r="AH15" i="1"/>
  <c r="AH16" i="1" s="1"/>
  <c r="AL15" i="1"/>
  <c r="AL16" i="1" s="1"/>
  <c r="AP15" i="1"/>
  <c r="AP16" i="1" s="1"/>
  <c r="AT15" i="1"/>
  <c r="AT16" i="1" s="1"/>
  <c r="AX15" i="1"/>
  <c r="AX16" i="1" s="1"/>
  <c r="BB15" i="1"/>
  <c r="BB16" i="1" s="1"/>
  <c r="S56" i="1"/>
  <c r="S60" i="1" s="1"/>
  <c r="AG57" i="1"/>
  <c r="AG58" i="1"/>
  <c r="AG59" i="1"/>
  <c r="AJ64" i="1"/>
  <c r="AE65" i="1"/>
  <c r="AO65" i="1" s="1"/>
  <c r="AJ70" i="1" s="1"/>
  <c r="AO70" i="1" s="1"/>
  <c r="AZ56" i="1" s="1"/>
  <c r="BE56" i="1" s="1"/>
  <c r="AA15" i="1"/>
  <c r="AA16" i="1" s="1"/>
  <c r="AI15" i="1"/>
  <c r="AI16" i="1" s="1"/>
  <c r="AQ15" i="1"/>
  <c r="AQ16" i="1" s="1"/>
  <c r="AU15" i="1"/>
  <c r="AU16" i="1" s="1"/>
  <c r="AY15" i="1"/>
  <c r="AY16" i="1" s="1"/>
  <c r="AG56" i="1"/>
  <c r="AI57" i="1"/>
  <c r="AI58" i="1"/>
  <c r="AI59" i="1"/>
  <c r="AC15" i="1"/>
  <c r="AC16" i="1" s="1"/>
  <c r="AK15" i="1"/>
  <c r="AK16" i="1" s="1"/>
  <c r="AS15" i="1"/>
  <c r="AS16" i="1" s="1"/>
  <c r="BA15" i="1"/>
  <c r="BA16" i="1" s="1"/>
  <c r="AE15" i="1"/>
  <c r="AE16" i="1" s="1"/>
  <c r="AM15" i="1"/>
  <c r="AM16" i="1" s="1"/>
  <c r="AB15" i="1"/>
  <c r="AB16" i="1" s="1"/>
  <c r="AF15" i="1"/>
  <c r="AF16" i="1" s="1"/>
  <c r="AJ15" i="1"/>
  <c r="AJ16" i="1" s="1"/>
  <c r="AN15" i="1"/>
  <c r="AN16" i="1" s="1"/>
  <c r="AR15" i="1"/>
  <c r="AR16" i="1" s="1"/>
  <c r="AV15" i="1"/>
  <c r="AV16" i="1" s="1"/>
  <c r="AI56" i="1"/>
  <c r="Q57" i="1"/>
  <c r="Q60" i="1" s="1"/>
  <c r="Q58" i="1"/>
  <c r="AI60" i="1" l="1"/>
  <c r="AG60" i="1"/>
</calcChain>
</file>

<file path=xl/sharedStrings.xml><?xml version="1.0" encoding="utf-8"?>
<sst xmlns="http://schemas.openxmlformats.org/spreadsheetml/2006/main" count="464" uniqueCount="191">
  <si>
    <t>（標準様式1）</t>
    <rPh sb="1" eb="3">
      <t>ヒョウジュン</t>
    </rPh>
    <rPh sb="3" eb="5">
      <t>ヨウシキ</t>
    </rPh>
    <phoneticPr fontId="4"/>
  </si>
  <si>
    <t>従業者の勤務の体制及び勤務形態一覧表　</t>
  </si>
  <si>
    <t>サービス種別（</t>
    <rPh sb="4" eb="6">
      <t>シュベツ</t>
    </rPh>
    <phoneticPr fontId="3"/>
  </si>
  <si>
    <t>指定介護老人福祉施設（ユニット型）</t>
    <rPh sb="0" eb="2">
      <t>シテイ</t>
    </rPh>
    <rPh sb="2" eb="4">
      <t>カイゴ</t>
    </rPh>
    <rPh sb="4" eb="6">
      <t>ロウジン</t>
    </rPh>
    <rPh sb="6" eb="8">
      <t>フクシ</t>
    </rPh>
    <rPh sb="8" eb="10">
      <t>シセツ</t>
    </rPh>
    <rPh sb="15" eb="16">
      <t>ガタ</t>
    </rPh>
    <phoneticPr fontId="3"/>
  </si>
  <si>
    <t>）</t>
    <phoneticPr fontId="3"/>
  </si>
  <si>
    <t>令和</t>
    <rPh sb="0" eb="2">
      <t>レイワ</t>
    </rPh>
    <phoneticPr fontId="3"/>
  </si>
  <si>
    <t>(</t>
    <phoneticPr fontId="3"/>
  </si>
  <si>
    <t>)</t>
    <phoneticPr fontId="3"/>
  </si>
  <si>
    <t>年</t>
    <rPh sb="0" eb="1">
      <t>ネン</t>
    </rPh>
    <phoneticPr fontId="3"/>
  </si>
  <si>
    <t>月</t>
    <rPh sb="0" eb="1">
      <t>ゲツ</t>
    </rPh>
    <phoneticPr fontId="3"/>
  </si>
  <si>
    <t>事業所名（</t>
    <rPh sb="0" eb="3">
      <t>ジギョウショ</t>
    </rPh>
    <rPh sb="3" eb="4">
      <t>メイ</t>
    </rPh>
    <phoneticPr fontId="3"/>
  </si>
  <si>
    <t>○○○○</t>
    <phoneticPr fontId="3"/>
  </si>
  <si>
    <t>(1)</t>
    <phoneticPr fontId="3"/>
  </si>
  <si>
    <t>４週</t>
  </si>
  <si>
    <t>(2)</t>
    <phoneticPr fontId="3"/>
  </si>
  <si>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</si>
  <si>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
  </si>
  <si>
    <t>時間/週</t>
    <rPh sb="0" eb="2">
      <t>ジカン</t>
    </rPh>
    <rPh sb="3" eb="4">
      <t>シュウ</t>
    </rPh>
    <phoneticPr fontId="3"/>
  </si>
  <si>
    <t>時間/月</t>
    <rPh sb="0" eb="2">
      <t>ジカン</t>
    </rPh>
    <rPh sb="3" eb="4">
      <t>ツキ</t>
    </rPh>
    <phoneticPr fontId="3"/>
  </si>
  <si>
    <t>当月の日数</t>
    <rPh sb="0" eb="2">
      <t>トウゲツ</t>
    </rPh>
    <rPh sb="3" eb="5">
      <t>ニッスウ</t>
    </rPh>
    <phoneticPr fontId="3"/>
  </si>
  <si>
    <t>日</t>
    <rPh sb="0" eb="1">
      <t>ニチ</t>
    </rPh>
    <phoneticPr fontId="3"/>
  </si>
  <si>
    <t>(4) 入所者数（利用者数）</t>
    <rPh sb="4" eb="7">
      <t>ニュウショシャ</t>
    </rPh>
    <rPh sb="7" eb="8">
      <t>スウ</t>
    </rPh>
    <rPh sb="9" eb="12">
      <t>リヨウシャ</t>
    </rPh>
    <rPh sb="12" eb="13">
      <t>スウ</t>
    </rPh>
    <phoneticPr fontId="3"/>
  </si>
  <si>
    <t>（前年度の平均値または推定数）</t>
    <rPh sb="1" eb="4">
      <t>ゼンネンド</t>
    </rPh>
    <rPh sb="5" eb="8">
      <t>ヘイキンチ</t>
    </rPh>
    <rPh sb="11" eb="14">
      <t>スイテイスウ</t>
    </rPh>
    <phoneticPr fontId="3"/>
  </si>
  <si>
    <t>人</t>
    <rPh sb="0" eb="1">
      <t>ニン</t>
    </rPh>
    <phoneticPr fontId="3"/>
  </si>
  <si>
    <t>No</t>
    <phoneticPr fontId="3"/>
  </si>
  <si>
    <t>(5)
ユニットリーダー</t>
    <phoneticPr fontId="3"/>
  </si>
  <si>
    <t>(6)
ユニット名</t>
    <rPh sb="8" eb="9">
      <t>メイ</t>
    </rPh>
    <phoneticPr fontId="3"/>
  </si>
  <si>
    <t>(7) 
職種</t>
    <phoneticPr fontId="4"/>
  </si>
  <si>
    <t>(8)
勤務
形態</t>
    <phoneticPr fontId="4"/>
  </si>
  <si>
    <t>(9) 資格</t>
    <rPh sb="4" eb="6">
      <t>シカク</t>
    </rPh>
    <phoneticPr fontId="3"/>
  </si>
  <si>
    <t>(10) 氏　名</t>
    <phoneticPr fontId="4"/>
  </si>
  <si>
    <t>(11)</t>
    <phoneticPr fontId="3"/>
  </si>
  <si>
    <r>
      <t xml:space="preserve">(13)
</t>
    </r>
    <r>
      <rPr>
        <sz val="11"/>
        <rFont val="HGSｺﾞｼｯｸM"/>
        <family val="3"/>
        <charset val="128"/>
      </rPr>
      <t>週平均
勤務時間数</t>
    </r>
    <rPh sb="6" eb="8">
      <t>ヘイキン</t>
    </rPh>
    <rPh sb="9" eb="11">
      <t>キンム</t>
    </rPh>
    <rPh sb="11" eb="13">
      <t>ジカン</t>
    </rPh>
    <rPh sb="13" eb="14">
      <t>スウ</t>
    </rPh>
    <phoneticPr fontId="4"/>
  </si>
  <si>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4"/>
  </si>
  <si>
    <t>1週目</t>
    <rPh sb="1" eb="2">
      <t>シュウ</t>
    </rPh>
    <rPh sb="2" eb="3">
      <t>メ</t>
    </rPh>
    <phoneticPr fontId="3"/>
  </si>
  <si>
    <t>2週目</t>
    <rPh sb="1" eb="2">
      <t>シュウ</t>
    </rPh>
    <rPh sb="2" eb="3">
      <t>メ</t>
    </rPh>
    <phoneticPr fontId="3"/>
  </si>
  <si>
    <t>3週目</t>
    <rPh sb="1" eb="2">
      <t>シュウ</t>
    </rPh>
    <rPh sb="2" eb="3">
      <t>メ</t>
    </rPh>
    <phoneticPr fontId="3"/>
  </si>
  <si>
    <t>4週目</t>
    <rPh sb="1" eb="2">
      <t>シュウ</t>
    </rPh>
    <rPh sb="2" eb="3">
      <t>メ</t>
    </rPh>
    <phoneticPr fontId="3"/>
  </si>
  <si>
    <t>5週目</t>
    <rPh sb="1" eb="2">
      <t>シュウ</t>
    </rPh>
    <rPh sb="2" eb="3">
      <t>メ</t>
    </rPh>
    <phoneticPr fontId="3"/>
  </si>
  <si>
    <t>シフト記号</t>
    <rPh sb="3" eb="5">
      <t>キゴウ</t>
    </rPh>
    <phoneticPr fontId="10"/>
  </si>
  <si>
    <t>勤務時間数</t>
    <rPh sb="0" eb="2">
      <t>キンム</t>
    </rPh>
    <rPh sb="2" eb="5">
      <t>ジカンスウ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</si>
  <si>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
  </si>
  <si>
    <t>①看護職員</t>
    <rPh sb="1" eb="3">
      <t>カンゴ</t>
    </rPh>
    <rPh sb="3" eb="5">
      <t>ショクイン</t>
    </rPh>
    <phoneticPr fontId="3"/>
  </si>
  <si>
    <t>②介護職員</t>
    <rPh sb="1" eb="3">
      <t>カイゴ</t>
    </rPh>
    <rPh sb="3" eb="5">
      <t>ショクイン</t>
    </rPh>
    <phoneticPr fontId="3"/>
  </si>
  <si>
    <t>③看護職員と介護職員の合計</t>
    <rPh sb="1" eb="3">
      <t>カンゴ</t>
    </rPh>
    <rPh sb="3" eb="5">
      <t>ショクイン</t>
    </rPh>
    <rPh sb="6" eb="8">
      <t>カイゴ</t>
    </rPh>
    <rPh sb="8" eb="10">
      <t>ショクイン</t>
    </rPh>
    <rPh sb="11" eb="13">
      <t>ゴウケイ</t>
    </rPh>
    <phoneticPr fontId="3"/>
  </si>
  <si>
    <t>勤務形態</t>
    <rPh sb="0" eb="2">
      <t>キンム</t>
    </rPh>
    <rPh sb="2" eb="4">
      <t>ケイタイ</t>
    </rPh>
    <phoneticPr fontId="3"/>
  </si>
  <si>
    <t>勤務時間数合計</t>
    <rPh sb="0" eb="2">
      <t>キンム</t>
    </rPh>
    <rPh sb="2" eb="5">
      <t>ジカンスウ</t>
    </rPh>
    <rPh sb="5" eb="7">
      <t>ゴウケイ</t>
    </rPh>
    <phoneticPr fontId="3"/>
  </si>
  <si>
    <t>常勤換算の対象時間数</t>
    <rPh sb="0" eb="2">
      <t>ジョウキン</t>
    </rPh>
    <rPh sb="2" eb="4">
      <t>カンサン</t>
    </rPh>
    <rPh sb="5" eb="7">
      <t>タイショウ</t>
    </rPh>
    <rPh sb="7" eb="9">
      <t>ジカン</t>
    </rPh>
    <rPh sb="9" eb="10">
      <t>スウ</t>
    </rPh>
    <phoneticPr fontId="3"/>
  </si>
  <si>
    <t>常勤換算方法対象外の</t>
    <rPh sb="0" eb="2">
      <t>ジョウキン</t>
    </rPh>
    <rPh sb="2" eb="4">
      <t>カンサン</t>
    </rPh>
    <rPh sb="4" eb="6">
      <t>ホウホウ</t>
    </rPh>
    <rPh sb="6" eb="9">
      <t>タイショウガイ</t>
    </rPh>
    <phoneticPr fontId="3"/>
  </si>
  <si>
    <t>当月合計</t>
    <rPh sb="0" eb="2">
      <t>トウゲツ</t>
    </rPh>
    <rPh sb="2" eb="4">
      <t>ゴウケイ</t>
    </rPh>
    <phoneticPr fontId="3"/>
  </si>
  <si>
    <t>週平均</t>
    <rPh sb="0" eb="3">
      <t>シュウヘイキン</t>
    </rPh>
    <phoneticPr fontId="3"/>
  </si>
  <si>
    <t>常勤の従業者の人数</t>
    <rPh sb="0" eb="2">
      <t>ジョウキン</t>
    </rPh>
    <rPh sb="3" eb="6">
      <t>ジュウギョウシャ</t>
    </rPh>
    <rPh sb="7" eb="9">
      <t>ニンズウ</t>
    </rPh>
    <phoneticPr fontId="3"/>
  </si>
  <si>
    <t>看護職員</t>
    <rPh sb="0" eb="2">
      <t>カンゴ</t>
    </rPh>
    <rPh sb="2" eb="4">
      <t>ショクイン</t>
    </rPh>
    <phoneticPr fontId="3"/>
  </si>
  <si>
    <t>介護職員</t>
    <rPh sb="0" eb="2">
      <t>カイゴ</t>
    </rPh>
    <rPh sb="2" eb="4">
      <t>ショクイン</t>
    </rPh>
    <phoneticPr fontId="3"/>
  </si>
  <si>
    <t>合計</t>
    <rPh sb="0" eb="2">
      <t>ゴウケイ</t>
    </rPh>
    <phoneticPr fontId="3"/>
  </si>
  <si>
    <t>A</t>
    <phoneticPr fontId="3"/>
  </si>
  <si>
    <t>＋</t>
    <phoneticPr fontId="3"/>
  </si>
  <si>
    <t>＝</t>
    <phoneticPr fontId="3"/>
  </si>
  <si>
    <t>B</t>
    <phoneticPr fontId="3"/>
  </si>
  <si>
    <t>C</t>
    <phoneticPr fontId="3"/>
  </si>
  <si>
    <t>-</t>
    <phoneticPr fontId="3"/>
  </si>
  <si>
    <t>D</t>
    <phoneticPr fontId="3"/>
  </si>
  <si>
    <t>（勤務形態の記号）</t>
    <rPh sb="1" eb="3">
      <t>キンム</t>
    </rPh>
    <rPh sb="3" eb="5">
      <t>ケイタイ</t>
    </rPh>
    <rPh sb="6" eb="8">
      <t>キゴウ</t>
    </rPh>
    <phoneticPr fontId="3"/>
  </si>
  <si>
    <t>記号</t>
    <rPh sb="0" eb="2">
      <t>キゴウ</t>
    </rPh>
    <phoneticPr fontId="3"/>
  </si>
  <si>
    <t>区分</t>
    <rPh sb="0" eb="2">
      <t>クブン</t>
    </rPh>
    <phoneticPr fontId="3"/>
  </si>
  <si>
    <t>常勤で専従</t>
    <rPh sb="0" eb="2">
      <t>ジョウキン</t>
    </rPh>
    <rPh sb="3" eb="5">
      <t>センジュウ</t>
    </rPh>
    <phoneticPr fontId="3"/>
  </si>
  <si>
    <t>■ 常勤換算方法による人数</t>
    <rPh sb="2" eb="4">
      <t>ジョウキン</t>
    </rPh>
    <rPh sb="4" eb="6">
      <t>カンサン</t>
    </rPh>
    <rPh sb="6" eb="8">
      <t>ホウホウ</t>
    </rPh>
    <rPh sb="11" eb="13">
      <t>ニンズウ</t>
    </rPh>
    <phoneticPr fontId="3"/>
  </si>
  <si>
    <t>基準：</t>
    <rPh sb="0" eb="2">
      <t>キジュン</t>
    </rPh>
    <phoneticPr fontId="3"/>
  </si>
  <si>
    <t>週</t>
  </si>
  <si>
    <t>常勤で兼務</t>
    <rPh sb="0" eb="2">
      <t>ジョウキン</t>
    </rPh>
    <rPh sb="3" eb="5">
      <t>ケンム</t>
    </rPh>
    <phoneticPr fontId="3"/>
  </si>
  <si>
    <t>常勤換算の</t>
    <rPh sb="0" eb="2">
      <t>ジョウキン</t>
    </rPh>
    <rPh sb="2" eb="4">
      <t>カンサン</t>
    </rPh>
    <phoneticPr fontId="3"/>
  </si>
  <si>
    <t>常勤の従業者が</t>
    <rPh sb="0" eb="2">
      <t>ジョウキン</t>
    </rPh>
    <rPh sb="3" eb="6">
      <t>ジュウギョウシャ</t>
    </rPh>
    <phoneticPr fontId="3"/>
  </si>
  <si>
    <t>非常勤で専従</t>
    <rPh sb="0" eb="3">
      <t>ヒジョウキン</t>
    </rPh>
    <rPh sb="4" eb="6">
      <t>センジュウ</t>
    </rPh>
    <phoneticPr fontId="3"/>
  </si>
  <si>
    <t>常勤換算後の人数</t>
    <rPh sb="0" eb="2">
      <t>ジョウキン</t>
    </rPh>
    <rPh sb="2" eb="4">
      <t>カンサン</t>
    </rPh>
    <rPh sb="4" eb="5">
      <t>ゴ</t>
    </rPh>
    <rPh sb="6" eb="8">
      <t>ニンズウ</t>
    </rPh>
    <phoneticPr fontId="3"/>
  </si>
  <si>
    <t>非常勤で兼務</t>
    <rPh sb="0" eb="3">
      <t>ヒジョウキン</t>
    </rPh>
    <rPh sb="4" eb="6">
      <t>ケンム</t>
    </rPh>
    <phoneticPr fontId="3"/>
  </si>
  <si>
    <t>÷</t>
    <phoneticPr fontId="3"/>
  </si>
  <si>
    <t>（小数点第2位以下切り捨て）</t>
    <rPh sb="1" eb="4">
      <t>ショウスウテン</t>
    </rPh>
    <rPh sb="4" eb="5">
      <t>ダイ</t>
    </rPh>
    <rPh sb="6" eb="7">
      <t>イ</t>
    </rPh>
    <rPh sb="7" eb="9">
      <t>イカ</t>
    </rPh>
    <rPh sb="9" eb="10">
      <t>キ</t>
    </rPh>
    <rPh sb="11" eb="12">
      <t>ス</t>
    </rPh>
    <phoneticPr fontId="3"/>
  </si>
  <si>
    <t>■ 看護職員の常勤換算方法による人数</t>
    <rPh sb="2" eb="4">
      <t>カンゴ</t>
    </rPh>
    <rPh sb="4" eb="6">
      <t>ショクイン</t>
    </rPh>
    <rPh sb="7" eb="9">
      <t>ジョウキン</t>
    </rPh>
    <rPh sb="9" eb="11">
      <t>カンサン</t>
    </rPh>
    <rPh sb="11" eb="13">
      <t>ホウホウ</t>
    </rPh>
    <rPh sb="16" eb="18">
      <t>ニンズウ</t>
    </rPh>
    <phoneticPr fontId="3"/>
  </si>
  <si>
    <t>■ 介護職員の常勤換算方法による人数</t>
    <rPh sb="2" eb="4">
      <t>カイゴ</t>
    </rPh>
    <rPh sb="4" eb="6">
      <t>ショクイン</t>
    </rPh>
    <rPh sb="7" eb="9">
      <t>ジョウキン</t>
    </rPh>
    <rPh sb="9" eb="11">
      <t>カンサン</t>
    </rPh>
    <rPh sb="11" eb="13">
      <t>ホウホウ</t>
    </rPh>
    <rPh sb="16" eb="18">
      <t>ニンズウ</t>
    </rPh>
    <phoneticPr fontId="3"/>
  </si>
  <si>
    <t>常勤の従業者の人数</t>
  </si>
  <si>
    <t>常勤換算方法による人数</t>
    <rPh sb="0" eb="2">
      <t>ジョウキン</t>
    </rPh>
    <rPh sb="2" eb="4">
      <t>カンサン</t>
    </rPh>
    <rPh sb="4" eb="6">
      <t>ホウホウ</t>
    </rPh>
    <rPh sb="9" eb="11">
      <t>ニンズウ</t>
    </rPh>
    <phoneticPr fontId="3"/>
  </si>
  <si>
    <t>≪要 提出≫</t>
    <rPh sb="1" eb="2">
      <t>ヨウ</t>
    </rPh>
    <rPh sb="3" eb="5">
      <t>テイシュツ</t>
    </rPh>
    <phoneticPr fontId="3"/>
  </si>
  <si>
    <t>■シフト記号表（勤務時間帯）</t>
    <rPh sb="4" eb="6">
      <t>キゴウ</t>
    </rPh>
    <rPh sb="6" eb="7">
      <t>ヒョウ</t>
    </rPh>
    <rPh sb="8" eb="10">
      <t>キンム</t>
    </rPh>
    <rPh sb="10" eb="13">
      <t>ジカンタイ</t>
    </rPh>
    <phoneticPr fontId="3"/>
  </si>
  <si>
    <t>※24時間表記</t>
    <rPh sb="3" eb="5">
      <t>ジカン</t>
    </rPh>
    <rPh sb="5" eb="7">
      <t>ヒョウキ</t>
    </rPh>
    <phoneticPr fontId="3"/>
  </si>
  <si>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
  </si>
  <si>
    <t>勤務時間</t>
    <rPh sb="0" eb="2">
      <t>キンム</t>
    </rPh>
    <rPh sb="2" eb="4">
      <t>ジカン</t>
    </rPh>
    <phoneticPr fontId="3"/>
  </si>
  <si>
    <t>自由記載欄</t>
    <rPh sb="0" eb="2">
      <t>ジユウ</t>
    </rPh>
    <rPh sb="2" eb="4">
      <t>キサイ</t>
    </rPh>
    <rPh sb="4" eb="5">
      <t>ラン</t>
    </rPh>
    <phoneticPr fontId="3"/>
  </si>
  <si>
    <t>始業時刻</t>
    <rPh sb="0" eb="2">
      <t>シギョウ</t>
    </rPh>
    <rPh sb="2" eb="4">
      <t>ジコク</t>
    </rPh>
    <phoneticPr fontId="3"/>
  </si>
  <si>
    <t>終業時刻</t>
    <rPh sb="0" eb="2">
      <t>シュウギョウ</t>
    </rPh>
    <rPh sb="2" eb="4">
      <t>ジコク</t>
    </rPh>
    <phoneticPr fontId="3"/>
  </si>
  <si>
    <t>うち、休憩時間</t>
    <rPh sb="3" eb="5">
      <t>キュウケイ</t>
    </rPh>
    <rPh sb="5" eb="7">
      <t>ジカン</t>
    </rPh>
    <phoneticPr fontId="3"/>
  </si>
  <si>
    <t>a</t>
    <phoneticPr fontId="3"/>
  </si>
  <si>
    <t>：</t>
    <phoneticPr fontId="3"/>
  </si>
  <si>
    <t>～</t>
    <phoneticPr fontId="3"/>
  </si>
  <si>
    <t>（</t>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</si>
  <si>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</si>
  <si>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</si>
  <si>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</si>
  <si>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</si>
  <si>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</si>
  <si>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</si>
  <si>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</si>
  <si>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</si>
  <si>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</si>
  <si>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k</t>
    <phoneticPr fontId="3"/>
  </si>
  <si>
    <t>l</t>
    <phoneticPr fontId="3"/>
  </si>
  <si>
    <t>m</t>
    <phoneticPr fontId="3"/>
  </si>
  <si>
    <t>n</t>
    <phoneticPr fontId="3"/>
  </si>
  <si>
    <t>o</t>
    <phoneticPr fontId="3"/>
  </si>
  <si>
    <t>p</t>
    <phoneticPr fontId="3"/>
  </si>
  <si>
    <t>q</t>
    <phoneticPr fontId="3"/>
  </si>
  <si>
    <t>r</t>
    <phoneticPr fontId="3"/>
  </si>
  <si>
    <t>s</t>
    <phoneticPr fontId="3"/>
  </si>
  <si>
    <t>t</t>
    <phoneticPr fontId="3"/>
  </si>
  <si>
    <t>u</t>
    <phoneticPr fontId="3"/>
  </si>
  <si>
    <t>v</t>
    <phoneticPr fontId="3"/>
  </si>
  <si>
    <t>w</t>
    <phoneticPr fontId="3"/>
  </si>
  <si>
    <t>x</t>
    <phoneticPr fontId="3"/>
  </si>
  <si>
    <t>y</t>
    <phoneticPr fontId="3"/>
  </si>
  <si>
    <t>z</t>
    <phoneticPr fontId="3"/>
  </si>
  <si>
    <t>aa</t>
    <phoneticPr fontId="3"/>
  </si>
  <si>
    <t>ab</t>
    <phoneticPr fontId="3"/>
  </si>
  <si>
    <t>ac</t>
    <phoneticPr fontId="3"/>
  </si>
  <si>
    <t>ad</t>
    <phoneticPr fontId="3"/>
  </si>
  <si>
    <t>ae</t>
    <phoneticPr fontId="3"/>
  </si>
  <si>
    <t>af</t>
    <phoneticPr fontId="3"/>
  </si>
  <si>
    <t>ag</t>
    <phoneticPr fontId="3"/>
  </si>
  <si>
    <t>1日に2回勤務する場合</t>
    <rPh sb="1" eb="2">
      <t>ニチ</t>
    </rPh>
    <rPh sb="4" eb="5">
      <t>カイ</t>
    </rPh>
    <rPh sb="5" eb="7">
      <t>キンム</t>
    </rPh>
    <rPh sb="9" eb="11">
      <t>バアイ</t>
    </rPh>
    <phoneticPr fontId="3"/>
  </si>
  <si>
    <t>ah</t>
    <phoneticPr fontId="3"/>
  </si>
  <si>
    <t>1日に2回勤務する場合</t>
    <phoneticPr fontId="3"/>
  </si>
  <si>
    <t>ai</t>
    <phoneticPr fontId="3"/>
  </si>
  <si>
    <t>・職種ごとの勤務時間を「○：○○～○：○○」と表記することが困難な場合は、No18～33を活用し、</t>
    <rPh sb="45" eb="47">
      <t>カツヨウ</t>
    </rPh>
    <phoneticPr fontId="3"/>
  </si>
  <si>
    <t xml:space="preserve">   勤務時間数のみを入力してください。</t>
    <phoneticPr fontId="3"/>
  </si>
  <si>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3"/>
  </si>
  <si>
    <t xml:space="preserve">   入力の補助を目的とするものですので、結果に誤りがないかご確認ください。</t>
    <phoneticPr fontId="3"/>
  </si>
  <si>
    <t>・シフト記号が足りない場合は、適宜、行を追加してください。</t>
    <rPh sb="4" eb="6">
      <t>キゴウ</t>
    </rPh>
    <rPh sb="7" eb="8">
      <t>タ</t>
    </rPh>
    <rPh sb="11" eb="13">
      <t>バアイ</t>
    </rPh>
    <rPh sb="15" eb="17">
      <t>テキギ</t>
    </rPh>
    <rPh sb="18" eb="19">
      <t>ギョウ</t>
    </rPh>
    <rPh sb="20" eb="22">
      <t>ツイカ</t>
    </rPh>
    <phoneticPr fontId="3"/>
  </si>
  <si>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
  </si>
  <si>
    <t>≪提出不要≫</t>
    <rPh sb="1" eb="3">
      <t>テイシュツ</t>
    </rPh>
    <rPh sb="3" eb="5">
      <t>フヨウ</t>
    </rPh>
    <phoneticPr fontId="3"/>
  </si>
  <si>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4"/>
  </si>
  <si>
    <t>・・・直接入力する必要がある箇所です。</t>
    <rPh sb="3" eb="5">
      <t>チョクセツ</t>
    </rPh>
    <rPh sb="5" eb="7">
      <t>ニュウリョク</t>
    </rPh>
    <rPh sb="9" eb="11">
      <t>ヒツヨウ</t>
    </rPh>
    <rPh sb="14" eb="16">
      <t>カショ</t>
    </rPh>
    <phoneticPr fontId="3"/>
  </si>
  <si>
    <t>下記の記入方法に従って、入力してください。</t>
    <phoneticPr fontId="3"/>
  </si>
  <si>
    <t>・・・プルダウンから選択して入力する必要がある箇所です。</t>
    <rPh sb="10" eb="12">
      <t>センタク</t>
    </rPh>
    <rPh sb="14" eb="16">
      <t>ニュウリョク</t>
    </rPh>
    <rPh sb="18" eb="20">
      <t>ヒツヨウ</t>
    </rPh>
    <rPh sb="23" eb="25">
      <t>カショ</t>
    </rPh>
    <phoneticPr fontId="3"/>
  </si>
  <si>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</si>
  <si>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
  </si>
  <si>
    <t>　(1) 「４週」・「暦月」のいずれかを選択してください。</t>
    <rPh sb="7" eb="8">
      <t>シュウ</t>
    </rPh>
    <rPh sb="11" eb="12">
      <t>レキ</t>
    </rPh>
    <rPh sb="12" eb="13">
      <t>ツキ</t>
    </rPh>
    <rPh sb="20" eb="22">
      <t>センタク</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</si>
  <si>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</si>
  <si>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</si>
  <si>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3"/>
  </si>
  <si>
    <t>　　  小数点第2位以下を切り上げ）とします。新規又は再開の場合は、推定数を入力してください。</t>
    <phoneticPr fontId="3"/>
  </si>
  <si>
    <t>　(5) ユニットリーダーに以下の印をつけてください。</t>
    <rPh sb="14" eb="16">
      <t>イカ</t>
    </rPh>
    <rPh sb="17" eb="18">
      <t>シルシ</t>
    </rPh>
    <phoneticPr fontId="3"/>
  </si>
  <si>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3"/>
  </si>
  <si>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3"/>
  </si>
  <si>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3"/>
  </si>
  <si>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3"/>
  </si>
  <si>
    <t>　　  原則、そのユニットを並べて記載してください。</t>
    <rPh sb="4" eb="6">
      <t>ゲンソク</t>
    </rPh>
    <rPh sb="14" eb="15">
      <t>ナラ</t>
    </rPh>
    <rPh sb="17" eb="19">
      <t>キサイ</t>
    </rPh>
    <phoneticPr fontId="3"/>
  </si>
  <si>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3"/>
  </si>
  <si>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</si>
  <si>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3"/>
  </si>
  <si>
    <t>職種名</t>
    <rPh sb="0" eb="2">
      <t>ショクシュ</t>
    </rPh>
    <rPh sb="2" eb="3">
      <t>メイ</t>
    </rPh>
    <phoneticPr fontId="3"/>
  </si>
  <si>
    <t>管理者</t>
    <rPh sb="0" eb="3">
      <t>カンリシャ</t>
    </rPh>
    <phoneticPr fontId="3"/>
  </si>
  <si>
    <t>医師</t>
    <rPh sb="0" eb="2">
      <t>イシ</t>
    </rPh>
    <phoneticPr fontId="3"/>
  </si>
  <si>
    <t>生活相談員</t>
    <rPh sb="0" eb="2">
      <t>セイカツ</t>
    </rPh>
    <rPh sb="2" eb="5">
      <t>ソウダンイン</t>
    </rPh>
    <phoneticPr fontId="3"/>
  </si>
  <si>
    <t>栄養士</t>
    <rPh sb="0" eb="3">
      <t>エイヨウシ</t>
    </rPh>
    <phoneticPr fontId="3"/>
  </si>
  <si>
    <t>機能訓練指導員</t>
    <rPh sb="0" eb="2">
      <t>キノウ</t>
    </rPh>
    <rPh sb="2" eb="4">
      <t>クンレン</t>
    </rPh>
    <rPh sb="4" eb="7">
      <t>シドウイン</t>
    </rPh>
    <phoneticPr fontId="3"/>
  </si>
  <si>
    <t>介護支援専門員</t>
    <rPh sb="0" eb="2">
      <t>カイゴ</t>
    </rPh>
    <rPh sb="2" eb="4">
      <t>シエン</t>
    </rPh>
    <rPh sb="4" eb="7">
      <t>センモンイン</t>
    </rPh>
    <phoneticPr fontId="3"/>
  </si>
  <si>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</si>
  <si>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
  </si>
  <si>
    <t>非常勤で兼務</t>
    <rPh sb="0" eb="1">
      <t>ヒ</t>
    </rPh>
    <rPh sb="1" eb="3">
      <t>ジョウキン</t>
    </rPh>
    <rPh sb="4" eb="6">
      <t>ケンム</t>
    </rPh>
    <phoneticPr fontId="3"/>
  </si>
  <si>
    <t>（注）常勤・非常勤の区分について</t>
    <rPh sb="1" eb="2">
      <t>チュウ</t>
    </rPh>
    <rPh sb="3" eb="5">
      <t>ジョウキン</t>
    </rPh>
    <rPh sb="6" eb="9">
      <t>ヒジョウキン</t>
    </rPh>
    <rPh sb="10" eb="12">
      <t>クブン</t>
    </rPh>
    <phoneticPr fontId="3"/>
  </si>
  <si>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</si>
  <si>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</si>
  <si>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</si>
  <si>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</si>
  <si>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</si>
  <si>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3"/>
  </si>
  <si>
    <t>　(10) 従業者の氏名を記入してください。</t>
    <rPh sb="6" eb="9">
      <t>ジュウギョウシャ</t>
    </rPh>
    <rPh sb="10" eb="12">
      <t>シメイ</t>
    </rPh>
    <rPh sb="13" eb="15">
      <t>キニュウ</t>
    </rPh>
    <phoneticPr fontId="3"/>
  </si>
  <si>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
  </si>
  <si>
    <t>　　  ※ 指定基準の確認に際しては、４週分の入力で差し支えありません。</t>
  </si>
  <si>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</si>
  <si>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</si>
  <si>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</si>
  <si>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</si>
  <si>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
  </si>
  <si>
    <t>　　　 その他、特記事項欄としてもご活用ください。</t>
    <rPh sb="6" eb="7">
      <t>タ</t>
    </rPh>
    <rPh sb="8" eb="10">
      <t>トッキ</t>
    </rPh>
    <rPh sb="10" eb="12">
      <t>ジコウ</t>
    </rPh>
    <rPh sb="12" eb="13">
      <t>ラン</t>
    </rPh>
    <rPh sb="18" eb="20">
      <t>カツヨウ</t>
    </rPh>
    <phoneticPr fontId="3"/>
  </si>
  <si>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
  </si>
  <si>
    <t>　　　　○ 常勤換算方法とは、非常勤の従業者について「事業所の従業者の勤務延時間数を当該事業所において常勤の従業者が勤務すべき時間数で除することにより、</t>
    <phoneticPr fontId="3"/>
  </si>
  <si>
    <t>　　　　　常勤の従業者の員数に換算する方法」であるため、常勤の従業者については常勤換算方法によらず、実人数で計算する。</t>
    <phoneticPr fontId="3"/>
  </si>
  <si>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3"/>
  </si>
  <si>
    <t>　　　　　手入力すること。</t>
    <phoneticPr fontId="3"/>
  </si>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</sst>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
    <numFmt numFmtId="178" formatCode="#,##0.##"/>
    <numFmt numFmtId="179" formatCode="#,##0.0&quot;人&quot;"/>
    <numFmt numFmtId="180" formatCode="#,##0&quot;人&quot;"/>
  </numFmts>
  <fonts count="22" x14ac:knownFonts="1">
    <font>
      <sz val="11"/>
      <color theme="1"/>
      <name val="游ゴシック"/>
      <family val="2"/>
      <charset val="128"/>
      <scheme val="minor"/>
    </font>
    <font>
      <sz val="11"/>
      <color theme="1"/>
      <name val="游ゴシック"/>
      <family val="2"/>
      <charset val="128"/>
      <scheme val="minor"/>
    </font>
    <font>
      <sz val="16"/>
      <name val="HGSｺﾞｼｯｸM"/>
      <family val="3"/>
      <charset val="128"/>
    </font>
    <font>
      <sz val="6"/>
      <name val="游ゴシック"/>
      <family val="2"/>
      <charset val="128"/>
      <scheme val="minor"/>
    </font>
    <font>
      <sz val="6"/>
      <name val="ＭＳ Ｐゴシック"/>
      <family val="3"/>
      <charset val="128"/>
    </font>
    <font>
      <b/>
      <sz val="16"/>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6"/>
      <name val="ＭＳ Ｐゴシック"/>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right" vertical="center"/>
    </xf>
    <xf numFmtId="0" fontId="5" fillId="2"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0" borderId="0" xfId="0" applyFont="1">
      <alignment vertical="center"/>
    </xf>
    <xf numFmtId="0" fontId="5" fillId="4"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5" borderId="0" xfId="0" applyFont="1" applyFill="1">
      <alignment vertical="center"/>
    </xf>
    <xf numFmtId="0" fontId="5" fillId="5" borderId="0" xfId="0" applyFont="1" applyFill="1" applyAlignment="1">
      <alignment horizontal="center" vertical="center"/>
    </xf>
    <xf numFmtId="0" fontId="2" fillId="5" borderId="0" xfId="0" quotePrefix="1" applyFont="1" applyFill="1">
      <alignment vertical="center"/>
    </xf>
    <xf numFmtId="0" fontId="2" fillId="2"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5" fillId="0" borderId="0" xfId="0" applyFont="1" applyAlignment="1">
      <alignment horizontal="center" vertical="center"/>
    </xf>
    <xf numFmtId="0" fontId="2" fillId="0" borderId="0" xfId="0" applyFont="1" applyAlignment="1">
      <alignment horizontal="right" vertical="center"/>
    </xf>
    <xf numFmtId="20" fontId="2" fillId="5" borderId="0" xfId="0" applyNumberFormat="1" applyFont="1" applyFill="1">
      <alignment vertical="center"/>
    </xf>
    <xf numFmtId="0" fontId="2" fillId="5" borderId="0" xfId="0" applyFont="1" applyFill="1" applyAlignment="1">
      <alignment horizontal="center" vertical="center"/>
    </xf>
    <xf numFmtId="0" fontId="2" fillId="5" borderId="0" xfId="0" applyFont="1" applyFill="1">
      <alignment vertical="center"/>
    </xf>
    <xf numFmtId="0" fontId="6" fillId="0" borderId="0" xfId="0" applyFont="1">
      <alignment vertical="center"/>
    </xf>
    <xf numFmtId="0" fontId="2" fillId="4" borderId="1"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5" borderId="0" xfId="0" applyFont="1" applyFill="1" applyAlignment="1">
      <alignment horizontal="left" vertical="center"/>
    </xf>
    <xf numFmtId="20" fontId="2" fillId="0" borderId="0" xfId="0" applyNumberFormat="1" applyFont="1">
      <alignment vertical="center"/>
    </xf>
    <xf numFmtId="176" fontId="2" fillId="0" borderId="0" xfId="0" applyNumberFormat="1" applyFont="1">
      <alignment vertical="center"/>
    </xf>
    <xf numFmtId="0" fontId="6" fillId="0" borderId="0" xfId="0" applyFont="1" applyAlignment="1">
      <alignment horizontal="left" vertical="center"/>
    </xf>
    <xf numFmtId="0" fontId="2" fillId="5" borderId="1" xfId="0" applyFont="1" applyFill="1" applyBorder="1" applyAlignment="1">
      <alignment horizontal="center" vertical="center"/>
    </xf>
    <xf numFmtId="0" fontId="2" fillId="5" borderId="3" xfId="0" applyFont="1" applyFill="1" applyBorder="1" applyAlignment="1">
      <alignment horizontal="center"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2" fillId="0" borderId="4" xfId="0" applyFont="1" applyBorder="1" applyAlignment="1">
      <alignment horizontal="center" vertical="center"/>
    </xf>
    <xf numFmtId="0" fontId="8"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7" xfId="0" quotePrefix="1" applyFont="1" applyBorder="1" applyAlignment="1">
      <alignment horizontal="center" vertical="center"/>
    </xf>
    <xf numFmtId="0" fontId="7" fillId="0" borderId="1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xf>
    <xf numFmtId="0" fontId="8"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15" xfId="0" applyFont="1" applyBorder="1" applyAlignment="1">
      <alignment vertical="center" wrapText="1"/>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7" fillId="0" borderId="2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 fillId="0" borderId="24" xfId="0" applyFont="1" applyBorder="1" applyAlignment="1">
      <alignment horizontal="center" vertical="center"/>
    </xf>
    <xf numFmtId="0" fontId="8" fillId="0" borderId="25" xfId="0" applyFont="1" applyBorder="1" applyAlignment="1">
      <alignment horizontal="center" vertical="center" wrapTex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6" xfId="0" applyFont="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37" xfId="0" applyFont="1" applyFill="1" applyBorder="1" applyAlignment="1" applyProtection="1">
      <alignment horizontal="center" vertical="center"/>
      <protection locked="0"/>
    </xf>
    <xf numFmtId="0" fontId="2" fillId="3" borderId="38" xfId="0" applyFont="1" applyFill="1" applyBorder="1" applyAlignment="1" applyProtection="1">
      <alignment horizontal="center" vertical="center"/>
      <protection locked="0"/>
    </xf>
    <xf numFmtId="0" fontId="2" fillId="3" borderId="39"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center" vertical="center" shrinkToFit="1"/>
      <protection locked="0"/>
    </xf>
    <xf numFmtId="0" fontId="2" fillId="5" borderId="10" xfId="0" applyFont="1" applyFill="1" applyBorder="1" applyAlignment="1">
      <alignment horizontal="center" vertical="center" shrinkToFit="1"/>
    </xf>
    <xf numFmtId="0" fontId="2" fillId="5" borderId="9" xfId="0" applyFont="1" applyFill="1" applyBorder="1" applyAlignment="1">
      <alignment horizontal="center" vertical="center" shrinkToFit="1"/>
    </xf>
    <xf numFmtId="0" fontId="2" fillId="2" borderId="10"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4" borderId="40" xfId="0" applyFont="1" applyFill="1" applyBorder="1" applyAlignment="1" applyProtection="1">
      <alignment horizontal="center" vertical="center" shrinkToFit="1"/>
      <protection locked="0"/>
    </xf>
    <xf numFmtId="0" fontId="2" fillId="4" borderId="38" xfId="0" applyFont="1" applyFill="1" applyBorder="1" applyAlignment="1" applyProtection="1">
      <alignment horizontal="center" vertical="center" shrinkToFit="1"/>
      <protection locked="0"/>
    </xf>
    <xf numFmtId="0" fontId="2" fillId="4" borderId="41" xfId="0" applyFont="1" applyFill="1" applyBorder="1" applyAlignment="1" applyProtection="1">
      <alignment horizontal="center" vertical="center" shrinkToFit="1"/>
      <protection locked="0"/>
    </xf>
    <xf numFmtId="0" fontId="7" fillId="0" borderId="10" xfId="0" applyFont="1" applyBorder="1">
      <alignment vertical="center"/>
    </xf>
    <xf numFmtId="0" fontId="7" fillId="0" borderId="7" xfId="0" applyFont="1" applyBorder="1">
      <alignment vertical="center"/>
    </xf>
    <xf numFmtId="0" fontId="7" fillId="0" borderId="8" xfId="0" applyFont="1" applyBorder="1">
      <alignment vertical="center"/>
    </xf>
    <xf numFmtId="0" fontId="2" fillId="2" borderId="42" xfId="0" applyFont="1" applyFill="1" applyBorder="1" applyAlignment="1" applyProtection="1">
      <alignment horizontal="center" vertical="center" shrinkToFit="1"/>
      <protection locked="0"/>
    </xf>
    <xf numFmtId="0" fontId="2" fillId="2" borderId="43" xfId="0" applyFont="1" applyFill="1" applyBorder="1" applyAlignment="1" applyProtection="1">
      <alignment horizontal="center" vertical="center" shrinkToFit="1"/>
      <protection locked="0"/>
    </xf>
    <xf numFmtId="0" fontId="2" fillId="2" borderId="44" xfId="0" applyFont="1" applyFill="1" applyBorder="1" applyAlignment="1" applyProtection="1">
      <alignment horizontal="center" vertical="center" shrinkToFit="1"/>
      <protection locked="0"/>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1" fontId="2" fillId="0" borderId="47" xfId="0" applyNumberFormat="1" applyFont="1" applyBorder="1" applyAlignment="1">
      <alignment horizontal="center" vertical="center" wrapText="1"/>
    </xf>
    <xf numFmtId="1" fontId="2" fillId="0" borderId="46" xfId="0" applyNumberFormat="1" applyFont="1" applyBorder="1" applyAlignment="1">
      <alignment horizontal="center" vertical="center" wrapText="1"/>
    </xf>
    <xf numFmtId="0" fontId="2" fillId="4" borderId="6" xfId="0" applyFont="1" applyFill="1" applyBorder="1" applyAlignment="1" applyProtection="1">
      <alignment horizontal="left" vertical="center" wrapText="1"/>
      <protection locked="0"/>
    </xf>
    <xf numFmtId="0" fontId="2" fillId="4" borderId="7" xfId="0" applyFont="1" applyFill="1" applyBorder="1" applyAlignment="1" applyProtection="1">
      <alignment horizontal="left" vertical="center" wrapText="1"/>
      <protection locked="0"/>
    </xf>
    <xf numFmtId="0" fontId="2" fillId="4" borderId="8" xfId="0" applyFont="1" applyFill="1" applyBorder="1" applyAlignment="1" applyProtection="1">
      <alignment horizontal="left" vertical="center" wrapText="1"/>
      <protection locked="0"/>
    </xf>
    <xf numFmtId="0" fontId="2" fillId="0" borderId="48" xfId="0" applyFont="1" applyBorder="1" applyAlignment="1">
      <alignment horizontal="center" vertical="center"/>
    </xf>
    <xf numFmtId="0" fontId="2" fillId="3" borderId="12"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5" borderId="17" xfId="0" applyFont="1" applyFill="1" applyBorder="1" applyAlignment="1">
      <alignment horizontal="center" vertical="center" shrinkToFit="1"/>
    </xf>
    <xf numFmtId="0" fontId="2" fillId="5" borderId="16" xfId="0" applyFont="1" applyFill="1" applyBorder="1" applyAlignment="1">
      <alignment horizontal="center" vertical="center" shrinkToFit="1"/>
    </xf>
    <xf numFmtId="0" fontId="2" fillId="2" borderId="17"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shrinkToFit="1"/>
      <protection locked="0"/>
    </xf>
    <xf numFmtId="0" fontId="2" fillId="2" borderId="0" xfId="0" applyFont="1" applyFill="1" applyAlignment="1" applyProtection="1">
      <alignment horizontal="center" vertical="center" shrinkToFit="1"/>
      <protection locked="0"/>
    </xf>
    <xf numFmtId="0" fontId="2" fillId="4" borderId="1" xfId="0" applyFont="1" applyFill="1" applyBorder="1" applyAlignment="1" applyProtection="1">
      <alignment horizontal="center" vertical="center" shrinkToFit="1"/>
      <protection locked="0"/>
    </xf>
    <xf numFmtId="0" fontId="2" fillId="4" borderId="2" xfId="0" applyFont="1" applyFill="1" applyBorder="1" applyAlignment="1" applyProtection="1">
      <alignment horizontal="center" vertical="center" shrinkToFit="1"/>
      <protection locked="0"/>
    </xf>
    <xf numFmtId="0" fontId="2" fillId="4" borderId="3" xfId="0" applyFont="1" applyFill="1" applyBorder="1" applyAlignment="1" applyProtection="1">
      <alignment horizontal="center" vertical="center" shrinkToFit="1"/>
      <protection locked="0"/>
    </xf>
    <xf numFmtId="0" fontId="7" fillId="0" borderId="49" xfId="0" applyFont="1" applyBorder="1">
      <alignment vertical="center"/>
    </xf>
    <xf numFmtId="0" fontId="7" fillId="0" borderId="50" xfId="0" applyFont="1" applyBorder="1">
      <alignment vertical="center"/>
    </xf>
    <xf numFmtId="0" fontId="7" fillId="0" borderId="51" xfId="0" applyFont="1" applyBorder="1">
      <alignment vertical="center"/>
    </xf>
    <xf numFmtId="177" fontId="2" fillId="0" borderId="52" xfId="0" applyNumberFormat="1" applyFont="1" applyBorder="1" applyAlignment="1">
      <alignment horizontal="center" vertical="center" shrinkToFit="1"/>
    </xf>
    <xf numFmtId="177" fontId="2" fillId="0" borderId="53" xfId="0" applyNumberFormat="1" applyFont="1" applyBorder="1" applyAlignment="1">
      <alignment horizontal="center" vertical="center" shrinkToFit="1"/>
    </xf>
    <xf numFmtId="177" fontId="2" fillId="0" borderId="54" xfId="0" applyNumberFormat="1" applyFont="1" applyBorder="1" applyAlignment="1">
      <alignment horizontal="center" vertical="center" shrinkToFit="1"/>
    </xf>
    <xf numFmtId="177" fontId="2" fillId="0" borderId="55" xfId="0" applyNumberFormat="1" applyFont="1" applyBorder="1" applyAlignment="1">
      <alignment horizontal="center" vertical="center" wrapText="1"/>
    </xf>
    <xf numFmtId="177" fontId="2" fillId="0" borderId="51" xfId="0" applyNumberFormat="1" applyFont="1" applyBorder="1" applyAlignment="1">
      <alignment horizontal="center" vertical="center" wrapText="1"/>
    </xf>
    <xf numFmtId="177" fontId="2" fillId="0" borderId="56" xfId="0" applyNumberFormat="1" applyFont="1" applyBorder="1" applyAlignment="1">
      <alignment horizontal="center" vertical="center" wrapText="1"/>
    </xf>
    <xf numFmtId="0" fontId="2" fillId="4" borderId="14"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15" xfId="0" applyFont="1" applyFill="1" applyBorder="1" applyAlignment="1" applyProtection="1">
      <alignment horizontal="left" vertical="center" wrapText="1"/>
      <protection locked="0"/>
    </xf>
    <xf numFmtId="0" fontId="2" fillId="2" borderId="12"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57" xfId="0" applyFont="1" applyFill="1" applyBorder="1" applyAlignment="1" applyProtection="1">
      <alignment horizontal="center" vertical="center" shrinkToFit="1"/>
      <protection locked="0"/>
    </xf>
    <xf numFmtId="0" fontId="2" fillId="2" borderId="58" xfId="0" applyFont="1" applyFill="1" applyBorder="1" applyAlignment="1" applyProtection="1">
      <alignment horizontal="center" vertical="center" shrinkToFit="1"/>
      <protection locked="0"/>
    </xf>
    <xf numFmtId="0" fontId="2" fillId="5" borderId="59" xfId="0" applyFont="1" applyFill="1" applyBorder="1" applyAlignment="1">
      <alignment horizontal="center" vertical="center" shrinkToFit="1"/>
    </xf>
    <xf numFmtId="0" fontId="2" fillId="5" borderId="58" xfId="0" applyFont="1" applyFill="1" applyBorder="1" applyAlignment="1">
      <alignment horizontal="center" vertical="center" shrinkToFit="1"/>
    </xf>
    <xf numFmtId="0" fontId="2" fillId="2" borderId="59" xfId="0" applyFont="1" applyFill="1" applyBorder="1" applyAlignment="1" applyProtection="1">
      <alignment horizontal="center" vertical="center" wrapText="1"/>
      <protection locked="0"/>
    </xf>
    <xf numFmtId="0" fontId="2" fillId="2" borderId="58" xfId="0" applyFont="1" applyFill="1" applyBorder="1" applyAlignment="1" applyProtection="1">
      <alignment horizontal="center" vertical="center" wrapText="1"/>
      <protection locked="0"/>
    </xf>
    <xf numFmtId="0" fontId="2" fillId="2" borderId="59" xfId="0" applyFont="1" applyFill="1" applyBorder="1" applyAlignment="1" applyProtection="1">
      <alignment horizontal="center" vertical="center" shrinkToFit="1"/>
      <protection locked="0"/>
    </xf>
    <xf numFmtId="0" fontId="2" fillId="2" borderId="60" xfId="0" applyFont="1" applyFill="1" applyBorder="1" applyAlignment="1" applyProtection="1">
      <alignment horizontal="center" vertical="center" shrinkToFit="1"/>
      <protection locked="0"/>
    </xf>
    <xf numFmtId="0" fontId="7" fillId="0" borderId="59" xfId="0" applyFont="1" applyBorder="1">
      <alignment vertical="center"/>
    </xf>
    <xf numFmtId="0" fontId="7" fillId="0" borderId="60" xfId="0" applyFont="1" applyBorder="1">
      <alignment vertical="center"/>
    </xf>
    <xf numFmtId="0" fontId="7" fillId="0" borderId="61" xfId="0" applyFont="1" applyBorder="1">
      <alignment vertical="center"/>
    </xf>
    <xf numFmtId="0" fontId="2" fillId="2" borderId="62" xfId="0" applyFont="1" applyFill="1" applyBorder="1" applyAlignment="1" applyProtection="1">
      <alignment horizontal="center" vertical="center" shrinkToFit="1"/>
      <protection locked="0"/>
    </xf>
    <xf numFmtId="0" fontId="2" fillId="2" borderId="63" xfId="0" applyFont="1" applyFill="1" applyBorder="1" applyAlignment="1" applyProtection="1">
      <alignment horizontal="center" vertical="center" shrinkToFit="1"/>
      <protection locked="0"/>
    </xf>
    <xf numFmtId="0" fontId="2" fillId="2" borderId="64" xfId="0" applyFont="1" applyFill="1" applyBorder="1" applyAlignment="1" applyProtection="1">
      <alignment horizontal="center" vertical="center" shrinkToFit="1"/>
      <protection locked="0"/>
    </xf>
    <xf numFmtId="0" fontId="2" fillId="2" borderId="65" xfId="0" applyFont="1" applyFill="1" applyBorder="1" applyAlignment="1" applyProtection="1">
      <alignment horizontal="center" vertical="center" shrinkToFit="1"/>
      <protection locked="0"/>
    </xf>
    <xf numFmtId="0" fontId="2" fillId="0" borderId="66" xfId="0" applyFont="1" applyBorder="1" applyAlignment="1">
      <alignment horizontal="center" vertical="center" wrapText="1"/>
    </xf>
    <xf numFmtId="0" fontId="2" fillId="0" borderId="67" xfId="0" applyFont="1" applyBorder="1" applyAlignment="1">
      <alignment horizontal="center" vertical="center" wrapText="1"/>
    </xf>
    <xf numFmtId="1" fontId="2" fillId="0" borderId="68" xfId="0" applyNumberFormat="1" applyFont="1" applyBorder="1" applyAlignment="1">
      <alignment horizontal="center" vertical="center" wrapText="1"/>
    </xf>
    <xf numFmtId="1" fontId="2" fillId="0" borderId="67" xfId="0" applyNumberFormat="1" applyFont="1" applyBorder="1" applyAlignment="1">
      <alignment horizontal="center" vertical="center" wrapText="1"/>
    </xf>
    <xf numFmtId="0" fontId="2" fillId="4" borderId="57" xfId="0" applyFont="1" applyFill="1" applyBorder="1" applyAlignment="1" applyProtection="1">
      <alignment horizontal="left" vertical="center" wrapText="1"/>
      <protection locked="0"/>
    </xf>
    <xf numFmtId="0" fontId="2" fillId="4" borderId="60" xfId="0" applyFont="1" applyFill="1" applyBorder="1" applyAlignment="1" applyProtection="1">
      <alignment horizontal="left" vertical="center" wrapText="1"/>
      <protection locked="0"/>
    </xf>
    <xf numFmtId="0" fontId="2" fillId="4" borderId="61" xfId="0" applyFont="1" applyFill="1" applyBorder="1" applyAlignment="1" applyProtection="1">
      <alignment horizontal="left" vertical="center" wrapText="1"/>
      <protection locked="0"/>
    </xf>
    <xf numFmtId="0" fontId="7" fillId="0" borderId="69" xfId="0" applyFont="1" applyBorder="1">
      <alignment vertical="center"/>
    </xf>
    <xf numFmtId="0" fontId="7" fillId="0" borderId="70" xfId="0" applyFont="1" applyBorder="1">
      <alignment vertical="center"/>
    </xf>
    <xf numFmtId="0" fontId="7" fillId="0" borderId="71" xfId="0" applyFont="1" applyBorder="1">
      <alignment vertical="center"/>
    </xf>
    <xf numFmtId="0" fontId="7" fillId="0" borderId="17" xfId="0" applyFont="1" applyBorder="1">
      <alignment vertical="center"/>
    </xf>
    <xf numFmtId="0" fontId="7" fillId="0" borderId="15" xfId="0" applyFont="1" applyBorder="1">
      <alignment vertical="center"/>
    </xf>
    <xf numFmtId="0" fontId="7" fillId="0" borderId="0" xfId="0" applyFont="1" applyBorder="1">
      <alignment vertical="center"/>
    </xf>
    <xf numFmtId="0" fontId="2" fillId="0" borderId="25" xfId="0" applyFont="1" applyBorder="1" applyAlignment="1">
      <alignment horizontal="center" vertical="center"/>
    </xf>
    <xf numFmtId="0" fontId="2" fillId="3" borderId="24" xfId="0" applyFont="1" applyFill="1" applyBorder="1" applyAlignment="1" applyProtection="1">
      <alignment horizontal="center" vertical="center"/>
      <protection locked="0"/>
    </xf>
    <xf numFmtId="0" fontId="2" fillId="3" borderId="72" xfId="0" applyFont="1" applyFill="1" applyBorder="1" applyAlignment="1" applyProtection="1">
      <alignment horizontal="center" vertical="center"/>
      <protection locked="0"/>
    </xf>
    <xf numFmtId="0" fontId="2" fillId="3" borderId="73" xfId="0" applyFont="1" applyFill="1" applyBorder="1" applyAlignment="1" applyProtection="1">
      <alignment horizontal="center" vertical="center"/>
      <protection locked="0"/>
    </xf>
    <xf numFmtId="0" fontId="2" fillId="3" borderId="74"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shrinkToFit="1"/>
      <protection locked="0"/>
    </xf>
    <xf numFmtId="0" fontId="2" fillId="2" borderId="29" xfId="0" applyFont="1" applyFill="1" applyBorder="1" applyAlignment="1" applyProtection="1">
      <alignment horizontal="center" vertical="center" shrinkToFit="1"/>
      <protection locked="0"/>
    </xf>
    <xf numFmtId="0" fontId="2" fillId="5" borderId="30" xfId="0" applyFont="1" applyFill="1" applyBorder="1" applyAlignment="1">
      <alignment horizontal="center" vertical="center" shrinkToFit="1"/>
    </xf>
    <xf numFmtId="0" fontId="2" fillId="5" borderId="29" xfId="0" applyFont="1" applyFill="1" applyBorder="1" applyAlignment="1">
      <alignment horizontal="center" vertical="center" shrinkToFit="1"/>
    </xf>
    <xf numFmtId="0" fontId="2" fillId="2" borderId="30"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shrinkToFit="1"/>
      <protection locked="0"/>
    </xf>
    <xf numFmtId="0" fontId="2" fillId="2" borderId="27" xfId="0" applyFont="1" applyFill="1" applyBorder="1" applyAlignment="1" applyProtection="1">
      <alignment horizontal="center" vertical="center" shrinkToFit="1"/>
      <protection locked="0"/>
    </xf>
    <xf numFmtId="0" fontId="2" fillId="4" borderId="75" xfId="0" applyFont="1" applyFill="1" applyBorder="1" applyAlignment="1" applyProtection="1">
      <alignment horizontal="center" vertical="center" shrinkToFit="1"/>
      <protection locked="0"/>
    </xf>
    <xf numFmtId="0" fontId="2" fillId="4" borderId="73" xfId="0" applyFont="1" applyFill="1" applyBorder="1" applyAlignment="1" applyProtection="1">
      <alignment horizontal="center" vertical="center" shrinkToFit="1"/>
      <protection locked="0"/>
    </xf>
    <xf numFmtId="0" fontId="2" fillId="4" borderId="31" xfId="0" applyFont="1" applyFill="1" applyBorder="1" applyAlignment="1" applyProtection="1">
      <alignment horizontal="center" vertical="center" shrinkToFit="1"/>
      <protection locked="0"/>
    </xf>
    <xf numFmtId="0" fontId="7" fillId="0" borderId="76" xfId="0" applyFont="1" applyBorder="1">
      <alignment vertical="center"/>
    </xf>
    <xf numFmtId="0" fontId="7" fillId="0" borderId="77" xfId="0" applyFont="1" applyBorder="1">
      <alignment vertical="center"/>
    </xf>
    <xf numFmtId="0" fontId="7" fillId="0" borderId="78" xfId="0" applyFont="1" applyBorder="1">
      <alignment vertical="center"/>
    </xf>
    <xf numFmtId="177" fontId="2" fillId="0" borderId="79" xfId="0" applyNumberFormat="1" applyFont="1" applyBorder="1" applyAlignment="1">
      <alignment horizontal="center" vertical="center" shrinkToFit="1"/>
    </xf>
    <xf numFmtId="177" fontId="2" fillId="0" borderId="80" xfId="0" applyNumberFormat="1" applyFont="1" applyBorder="1" applyAlignment="1">
      <alignment horizontal="center" vertical="center" shrinkToFit="1"/>
    </xf>
    <xf numFmtId="177" fontId="2" fillId="0" borderId="81" xfId="0" applyNumberFormat="1" applyFont="1" applyBorder="1" applyAlignment="1">
      <alignment horizontal="center" vertical="center" shrinkToFit="1"/>
    </xf>
    <xf numFmtId="177" fontId="2" fillId="0" borderId="82" xfId="0" applyNumberFormat="1" applyFont="1" applyBorder="1" applyAlignment="1">
      <alignment horizontal="center" vertical="center" wrapText="1"/>
    </xf>
    <xf numFmtId="177" fontId="2" fillId="0" borderId="78" xfId="0" applyNumberFormat="1" applyFont="1" applyBorder="1" applyAlignment="1">
      <alignment horizontal="center" vertical="center" wrapText="1"/>
    </xf>
    <xf numFmtId="177" fontId="2" fillId="0" borderId="83" xfId="0" applyNumberFormat="1" applyFont="1" applyBorder="1" applyAlignment="1">
      <alignment horizontal="center" vertical="center" wrapText="1"/>
    </xf>
    <xf numFmtId="0" fontId="2" fillId="4" borderId="26" xfId="0" applyFont="1" applyFill="1" applyBorder="1" applyAlignment="1" applyProtection="1">
      <alignment horizontal="left" vertical="center" wrapText="1"/>
      <protection locked="0"/>
    </xf>
    <xf numFmtId="0" fontId="2" fillId="4" borderId="27" xfId="0" applyFont="1" applyFill="1" applyBorder="1" applyAlignment="1" applyProtection="1">
      <alignment horizontal="left" vertical="center" wrapText="1"/>
      <protection locked="0"/>
    </xf>
    <xf numFmtId="0" fontId="2" fillId="4" borderId="28" xfId="0" applyFont="1" applyFill="1" applyBorder="1" applyAlignment="1" applyProtection="1">
      <alignment horizontal="left" vertical="center" wrapText="1"/>
      <protection locked="0"/>
    </xf>
    <xf numFmtId="0" fontId="7" fillId="5" borderId="0" xfId="0" applyFont="1" applyFill="1" applyAlignment="1">
      <alignment horizontal="center" vertical="center"/>
    </xf>
    <xf numFmtId="0" fontId="7" fillId="5" borderId="0" xfId="0" applyFont="1" applyFill="1" applyAlignment="1" applyProtection="1">
      <alignment horizontal="center" vertical="center" shrinkToFit="1"/>
      <protection locked="0"/>
    </xf>
    <xf numFmtId="0" fontId="7" fillId="5" borderId="0" xfId="0" applyFont="1" applyFill="1" applyAlignment="1" applyProtection="1">
      <alignment horizontal="center" vertical="center" wrapText="1"/>
      <protection locked="0"/>
    </xf>
    <xf numFmtId="0" fontId="7" fillId="5" borderId="0" xfId="0" applyFont="1" applyFill="1" applyAlignment="1" applyProtection="1">
      <alignment horizontal="left" vertical="center" wrapText="1"/>
      <protection locked="0"/>
    </xf>
    <xf numFmtId="0" fontId="9" fillId="5" borderId="0" xfId="0" applyFont="1" applyFill="1">
      <alignment vertical="center"/>
    </xf>
    <xf numFmtId="0" fontId="8" fillId="5" borderId="0" xfId="0" applyFont="1" applyFill="1">
      <alignment vertical="center"/>
    </xf>
    <xf numFmtId="0" fontId="8" fillId="5" borderId="0" xfId="0" applyFont="1" applyFill="1" applyAlignment="1">
      <alignment horizontal="center" vertical="center"/>
    </xf>
    <xf numFmtId="0" fontId="7" fillId="5" borderId="0" xfId="0" applyFont="1" applyFill="1" applyAlignment="1">
      <alignment horizontal="center" vertical="center" wrapText="1"/>
    </xf>
    <xf numFmtId="1" fontId="7" fillId="5" borderId="0" xfId="0" applyNumberFormat="1" applyFont="1" applyFill="1" applyAlignment="1">
      <alignment horizontal="center" vertical="center" wrapText="1"/>
    </xf>
    <xf numFmtId="0" fontId="6" fillId="5" borderId="0" xfId="0" applyFont="1" applyFill="1" applyAlignment="1" applyProtection="1">
      <alignment horizontal="center" vertical="center" wrapText="1"/>
      <protection locked="0"/>
    </xf>
    <xf numFmtId="0" fontId="6" fillId="5" borderId="0" xfId="0" applyFont="1" applyFill="1" applyAlignment="1">
      <alignment horizontal="center" vertical="center" wrapText="1"/>
    </xf>
    <xf numFmtId="1" fontId="6" fillId="5" borderId="0" xfId="0" applyNumberFormat="1" applyFont="1" applyFill="1" applyAlignment="1">
      <alignment horizontal="center" vertical="center" wrapText="1"/>
    </xf>
    <xf numFmtId="0" fontId="7" fillId="5" borderId="0" xfId="0" applyFont="1" applyFill="1"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Continuous" vertical="center"/>
    </xf>
    <xf numFmtId="0" fontId="7" fillId="5" borderId="0" xfId="0" applyFont="1" applyFill="1" applyAlignment="1" applyProtection="1">
      <alignment horizontal="center" vertical="center" wrapText="1"/>
      <protection locked="0"/>
    </xf>
    <xf numFmtId="0" fontId="6" fillId="0" borderId="84" xfId="0" applyFont="1" applyBorder="1" applyAlignment="1">
      <alignment horizontal="center" vertical="center"/>
    </xf>
    <xf numFmtId="0" fontId="7" fillId="0" borderId="0" xfId="0" applyFont="1" applyAlignment="1">
      <alignment horizontal="center" vertical="center"/>
    </xf>
    <xf numFmtId="0" fontId="6" fillId="0" borderId="21" xfId="0" applyFont="1" applyBorder="1" applyAlignment="1">
      <alignment horizontal="center" vertical="center"/>
    </xf>
    <xf numFmtId="178" fontId="6" fillId="0" borderId="21" xfId="0" applyNumberFormat="1" applyFont="1" applyBorder="1" applyAlignment="1">
      <alignment horizontal="right" vertical="center"/>
    </xf>
    <xf numFmtId="178" fontId="6" fillId="0" borderId="21" xfId="1" applyNumberFormat="1" applyFont="1" applyFill="1" applyBorder="1" applyAlignment="1">
      <alignment horizontal="right" vertical="center"/>
    </xf>
    <xf numFmtId="178" fontId="6" fillId="0" borderId="0" xfId="0" applyNumberFormat="1" applyFont="1">
      <alignment vertical="center"/>
    </xf>
    <xf numFmtId="178" fontId="6" fillId="4" borderId="21" xfId="0" applyNumberFormat="1" applyFont="1" applyFill="1" applyBorder="1" applyAlignment="1" applyProtection="1">
      <alignment horizontal="right" vertical="center"/>
      <protection locked="0"/>
    </xf>
    <xf numFmtId="178" fontId="6" fillId="4" borderId="1" xfId="0" applyNumberFormat="1" applyFont="1" applyFill="1" applyBorder="1" applyAlignment="1" applyProtection="1">
      <alignment horizontal="right" vertical="center"/>
      <protection locked="0"/>
    </xf>
    <xf numFmtId="178" fontId="6" fillId="4" borderId="3" xfId="0" applyNumberFormat="1" applyFont="1" applyFill="1" applyBorder="1" applyAlignment="1" applyProtection="1">
      <alignment horizontal="right" vertical="center"/>
      <protection locked="0"/>
    </xf>
    <xf numFmtId="179" fontId="6" fillId="0" borderId="21" xfId="0" applyNumberFormat="1" applyFont="1" applyBorder="1" applyAlignment="1">
      <alignment horizontal="center" vertical="center"/>
    </xf>
    <xf numFmtId="0" fontId="6" fillId="0" borderId="0" xfId="0" applyFont="1" applyAlignment="1">
      <alignment horizontal="center" vertical="center"/>
    </xf>
    <xf numFmtId="179" fontId="6" fillId="5" borderId="21" xfId="0" applyNumberFormat="1" applyFont="1" applyFill="1" applyBorder="1" applyAlignment="1">
      <alignment horizontal="center" vertical="center"/>
    </xf>
    <xf numFmtId="180" fontId="7" fillId="5" borderId="0" xfId="0" applyNumberFormat="1" applyFont="1" applyFill="1" applyAlignment="1">
      <alignment horizontal="center" vertical="center"/>
    </xf>
    <xf numFmtId="178" fontId="6" fillId="4" borderId="21" xfId="1" applyNumberFormat="1" applyFont="1" applyFill="1" applyBorder="1" applyAlignment="1" applyProtection="1">
      <alignment horizontal="right" vertical="center"/>
      <protection locked="0"/>
    </xf>
    <xf numFmtId="178" fontId="6" fillId="0" borderId="1" xfId="0" applyNumberFormat="1" applyFont="1" applyBorder="1" applyAlignment="1">
      <alignment horizontal="center" vertical="center"/>
    </xf>
    <xf numFmtId="178" fontId="6" fillId="0" borderId="3" xfId="0" applyNumberFormat="1" applyFont="1" applyBorder="1" applyAlignment="1">
      <alignment horizontal="center" vertical="center"/>
    </xf>
    <xf numFmtId="178" fontId="6" fillId="0" borderId="1" xfId="0" applyNumberFormat="1" applyFont="1" applyBorder="1" applyAlignment="1">
      <alignment horizontal="right" vertical="center"/>
    </xf>
    <xf numFmtId="178" fontId="6" fillId="0" borderId="3" xfId="0" applyNumberFormat="1" applyFont="1" applyBorder="1" applyAlignment="1">
      <alignment horizontal="right" vertical="center"/>
    </xf>
    <xf numFmtId="0" fontId="6" fillId="5" borderId="0" xfId="0" applyFont="1" applyFill="1" applyAlignment="1" applyProtection="1">
      <alignment horizontal="center" vertical="center" shrinkToFit="1"/>
      <protection locked="0"/>
    </xf>
    <xf numFmtId="0" fontId="6" fillId="5" borderId="0" xfId="0" applyFont="1" applyFill="1" applyAlignment="1" applyProtection="1">
      <alignment horizontal="left" vertical="center" wrapText="1"/>
      <protection locked="0"/>
    </xf>
    <xf numFmtId="0" fontId="6" fillId="5" borderId="0" xfId="0" applyFont="1" applyFill="1">
      <alignment vertical="center"/>
    </xf>
    <xf numFmtId="0" fontId="6" fillId="5" borderId="0" xfId="0" applyFont="1" applyFill="1" applyAlignment="1">
      <alignment horizontal="center" vertical="center"/>
    </xf>
    <xf numFmtId="0" fontId="6" fillId="0" borderId="0" xfId="0" applyFont="1" applyAlignment="1">
      <alignment horizontal="right" vertical="center"/>
    </xf>
    <xf numFmtId="0" fontId="6" fillId="4" borderId="1"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178" fontId="6" fillId="0" borderId="21" xfId="0" applyNumberFormat="1" applyFont="1" applyBorder="1" applyAlignment="1">
      <alignment horizontal="center" vertical="center"/>
    </xf>
    <xf numFmtId="176" fontId="6" fillId="0" borderId="21" xfId="0" applyNumberFormat="1" applyFont="1" applyBorder="1" applyAlignment="1">
      <alignment horizontal="center" vertical="center"/>
    </xf>
    <xf numFmtId="0" fontId="6" fillId="5" borderId="21" xfId="0" applyFont="1" applyFill="1" applyBorder="1" applyAlignment="1">
      <alignment horizontal="center" vertical="center"/>
    </xf>
    <xf numFmtId="176" fontId="6" fillId="5" borderId="21" xfId="0" applyNumberFormat="1" applyFont="1" applyFill="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textRotation="90"/>
    </xf>
    <xf numFmtId="0" fontId="11" fillId="5" borderId="0" xfId="0" applyFont="1" applyFill="1" applyAlignment="1">
      <alignment horizontal="left" vertical="center"/>
    </xf>
    <xf numFmtId="0" fontId="12" fillId="5" borderId="0" xfId="0" applyFont="1" applyFill="1" applyAlignment="1">
      <alignment horizontal="center" vertical="center"/>
    </xf>
    <xf numFmtId="0" fontId="12" fillId="5" borderId="0" xfId="0" applyFont="1" applyFill="1">
      <alignment vertical="center"/>
    </xf>
    <xf numFmtId="0" fontId="12" fillId="5" borderId="0" xfId="0" applyFont="1" applyFill="1" applyAlignment="1">
      <alignment horizontal="left" vertical="center"/>
    </xf>
    <xf numFmtId="0" fontId="13" fillId="5" borderId="0" xfId="0" applyFont="1" applyFill="1">
      <alignment vertical="center"/>
    </xf>
    <xf numFmtId="0" fontId="13" fillId="5" borderId="0" xfId="0" applyFont="1" applyFill="1" applyAlignment="1">
      <alignment horizontal="left" vertical="center"/>
    </xf>
    <xf numFmtId="0" fontId="12" fillId="5" borderId="21" xfId="0"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2" fillId="4" borderId="21" xfId="0" applyFont="1" applyFill="1" applyBorder="1" applyAlignment="1" applyProtection="1">
      <alignment horizontal="center" vertical="center"/>
      <protection locked="0"/>
    </xf>
    <xf numFmtId="0" fontId="12" fillId="4" borderId="0" xfId="0" applyFont="1" applyFill="1" applyAlignment="1" applyProtection="1">
      <alignment horizontal="center" vertical="center"/>
      <protection locked="0"/>
    </xf>
    <xf numFmtId="20" fontId="12" fillId="4" borderId="21" xfId="0" applyNumberFormat="1" applyFont="1" applyFill="1" applyBorder="1" applyAlignment="1" applyProtection="1">
      <alignment horizontal="center" vertical="center"/>
      <protection locked="0"/>
    </xf>
    <xf numFmtId="0" fontId="12" fillId="5" borderId="0" xfId="0" applyFont="1" applyFill="1" applyAlignment="1" applyProtection="1">
      <alignment horizontal="right" vertical="center"/>
      <protection locked="0"/>
    </xf>
    <xf numFmtId="0" fontId="12" fillId="5" borderId="0" xfId="0" applyFont="1" applyFill="1" applyProtection="1">
      <alignment vertical="center"/>
      <protection locked="0"/>
    </xf>
    <xf numFmtId="0" fontId="12" fillId="5" borderId="21" xfId="0" applyFont="1" applyFill="1" applyBorder="1" applyAlignment="1">
      <alignment horizontal="center" vertical="center"/>
    </xf>
    <xf numFmtId="0" fontId="12" fillId="4" borderId="21" xfId="0" applyFont="1" applyFill="1" applyBorder="1" applyAlignment="1" applyProtection="1">
      <alignment horizontal="left" vertical="center"/>
      <protection locked="0"/>
    </xf>
    <xf numFmtId="20" fontId="12" fillId="5" borderId="21" xfId="0" applyNumberFormat="1" applyFont="1" applyFill="1" applyBorder="1" applyAlignment="1" applyProtection="1">
      <alignment horizontal="center" vertical="center"/>
      <protection locked="0"/>
    </xf>
    <xf numFmtId="0" fontId="14" fillId="4" borderId="85" xfId="0" applyFont="1" applyFill="1" applyBorder="1" applyAlignment="1" applyProtection="1">
      <alignment horizontal="center" vertical="center"/>
      <protection locked="0"/>
    </xf>
    <xf numFmtId="0" fontId="14" fillId="4" borderId="86" xfId="0" applyFont="1" applyFill="1" applyBorder="1" applyAlignment="1" applyProtection="1">
      <alignment horizontal="center" vertical="center"/>
      <protection locked="0"/>
    </xf>
    <xf numFmtId="0" fontId="14" fillId="4" borderId="87" xfId="0" applyFont="1" applyFill="1" applyBorder="1" applyAlignment="1" applyProtection="1">
      <alignment horizontal="center" vertical="center"/>
      <protection locked="0"/>
    </xf>
    <xf numFmtId="0" fontId="0" fillId="5" borderId="0" xfId="0" applyFill="1">
      <alignment vertical="center"/>
    </xf>
    <xf numFmtId="0" fontId="7" fillId="5" borderId="0" xfId="0" applyFont="1" applyFill="1" applyAlignment="1">
      <alignment horizontal="left" vertical="center"/>
    </xf>
    <xf numFmtId="0" fontId="15" fillId="5" borderId="0" xfId="0" applyFont="1" applyFill="1" applyAlignment="1">
      <alignment horizontal="left" vertical="center"/>
    </xf>
    <xf numFmtId="0" fontId="7" fillId="5" borderId="0" xfId="0" applyFont="1" applyFill="1">
      <alignment vertical="center"/>
    </xf>
    <xf numFmtId="0" fontId="7" fillId="4" borderId="21" xfId="0" applyFont="1" applyFill="1" applyBorder="1" applyAlignment="1">
      <alignment horizontal="left" vertical="center"/>
    </xf>
    <xf numFmtId="0" fontId="7" fillId="5" borderId="0" xfId="0" applyFont="1" applyFill="1" applyAlignment="1">
      <alignment horizontal="left" vertical="center" indent="1"/>
    </xf>
    <xf numFmtId="0" fontId="7" fillId="2" borderId="21" xfId="0" applyFont="1" applyFill="1" applyBorder="1" applyAlignment="1">
      <alignment horizontal="left" vertical="center"/>
    </xf>
    <xf numFmtId="0" fontId="16" fillId="5" borderId="0" xfId="0" applyFont="1" applyFill="1" applyAlignment="1">
      <alignment horizontal="left" vertical="center"/>
    </xf>
    <xf numFmtId="0" fontId="7" fillId="5" borderId="21" xfId="0" applyFont="1" applyFill="1" applyBorder="1" applyAlignment="1">
      <alignment horizontal="center" vertical="center"/>
    </xf>
    <xf numFmtId="0" fontId="7" fillId="5" borderId="21" xfId="0" applyFont="1" applyFill="1" applyBorder="1" applyAlignment="1">
      <alignment horizontal="left" vertical="center"/>
    </xf>
    <xf numFmtId="0" fontId="17" fillId="5" borderId="0" xfId="0" applyFont="1" applyFill="1">
      <alignment vertical="center"/>
    </xf>
    <xf numFmtId="0" fontId="17" fillId="5" borderId="0" xfId="0" applyFont="1" applyFill="1" applyAlignment="1">
      <alignment horizontal="left" vertical="center"/>
    </xf>
    <xf numFmtId="0" fontId="19" fillId="5" borderId="0" xfId="0" applyFont="1" applyFill="1">
      <alignment vertical="center"/>
    </xf>
    <xf numFmtId="0" fontId="17" fillId="5" borderId="0" xfId="0" applyFont="1" applyFill="1" applyAlignment="1">
      <alignment vertical="center" shrinkToFit="1"/>
    </xf>
    <xf numFmtId="0" fontId="7" fillId="5" borderId="0" xfId="0" applyFont="1" applyFill="1" applyAlignment="1">
      <alignment vertical="center" wrapText="1"/>
    </xf>
    <xf numFmtId="0" fontId="20" fillId="5" borderId="0" xfId="0" applyFont="1" applyFill="1" applyAlignment="1">
      <alignment horizontal="left" vertical="center"/>
    </xf>
    <xf numFmtId="0" fontId="20" fillId="0" borderId="0" xfId="0" applyFont="1" applyAlignment="1">
      <alignment horizontal="left" vertical="center"/>
    </xf>
  </cellXfs>
  <cellStyles count="2">
    <cellStyle name="桁区切り" xfId="1" builtinId="6"/>
    <cellStyle name="標準" xfId="0" builtinId="0"/>
  </cellStyles>
  <dxfs count="43">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1239F759-D13C-4858-ACAD-928BA109265C}"/>
            </a:ext>
          </a:extLst>
        </xdr:cNvPr>
        <xdr:cNvSpPr/>
      </xdr:nvSpPr>
      <xdr:spPr>
        <a:xfrm>
          <a:off x="5143500" y="798195"/>
          <a:ext cx="76200"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3" name="正方形/長方形 2">
          <a:extLst>
            <a:ext uri="{FF2B5EF4-FFF2-40B4-BE49-F238E27FC236}">
              <a16:creationId xmlns:a16="http://schemas.microsoft.com/office/drawing/2014/main" id="{1B2299C7-76BE-4475-B354-E9BB4834F1E3}"/>
            </a:ext>
          </a:extLst>
        </xdr:cNvPr>
        <xdr:cNvSpPr/>
      </xdr:nvSpPr>
      <xdr:spPr>
        <a:xfrm>
          <a:off x="125730" y="18543270"/>
          <a:ext cx="12580620" cy="21640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0_&#27161;&#2831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訪問介護"/>
      <sheetName val="記入方法"/>
      <sheetName val="訪問入浴介護"/>
      <sheetName val="記入方法 (2)"/>
      <sheetName val="訪問看護"/>
      <sheetName val="記入方法 (3)"/>
      <sheetName val="通所介護"/>
      <sheetName val="【記載例】シフト記号表（勤務時間帯）"/>
      <sheetName val="記入方法 (4)"/>
      <sheetName val="通所リハ"/>
      <sheetName val="シフト記号表（勤務時間帯） (2)"/>
      <sheetName val="記入方法 (5)"/>
      <sheetName val="特定施設入居者生活介護"/>
      <sheetName val="シフト記号表"/>
      <sheetName val="記入方法 (6)"/>
      <sheetName val="福祉用具"/>
      <sheetName val="記入方法 (7)"/>
      <sheetName val="（ユニット型）"/>
      <sheetName val="様式４（シフト記号表） (2)"/>
      <sheetName val="（ユニット型）記入方法"/>
      <sheetName val="（ユニット型） (2)"/>
      <sheetName val="様式４（シフト記号表） (3)"/>
      <sheetName val="（ユニット型）記入方法 (2)"/>
      <sheetName val="（ユニット型） (3)"/>
      <sheetName val="様式４（シフト記号表） (4)"/>
      <sheetName val="（ユニット型）記入方法 (3)"/>
      <sheetName val="標準様式２"/>
      <sheetName val="標準様式３"/>
      <sheetName val="標準様式４"/>
      <sheetName val="標準様式５"/>
      <sheetName val="標準様式６"/>
      <sheetName val="別紙①"/>
      <sheetName val="別紙②"/>
      <sheetName val="別紙③"/>
      <sheetName val="別紙④"/>
      <sheetName val="別紙⑤"/>
      <sheetName val="標準様式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24"/>
  <sheetViews>
    <sheetView showGridLines="0" tabSelected="1" view="pageBreakPreview" zoomScaleNormal="55" zoomScaleSheetLayoutView="100" workbookViewId="0"/>
  </sheetViews>
  <sheetFormatPr defaultColWidth="4.5" defaultRowHeight="14.4" x14ac:dyDescent="0.45"/>
  <cols>
    <col min="1" max="1" width="0.8984375" style="31" customWidth="1"/>
    <col min="2" max="6" width="5.69921875" style="31" customWidth="1"/>
    <col min="7" max="8" width="8.09765625" style="31" customWidth="1"/>
    <col min="9" max="12" width="3.19921875" style="31" hidden="1" customWidth="1"/>
    <col min="13" max="14" width="3.19921875" style="31" customWidth="1"/>
    <col min="15" max="66" width="5.69921875" style="31" customWidth="1"/>
    <col min="67" max="67" width="1.09765625" style="31" customWidth="1"/>
    <col min="68" max="16384" width="4.5" style="31"/>
  </cols>
  <sheetData>
    <row r="1" spans="2:71" s="1" customFormat="1" ht="20.25" customHeight="1" x14ac:dyDescent="0.45">
      <c r="G1" s="2" t="s">
        <v>0</v>
      </c>
      <c r="H1" s="2"/>
      <c r="I1" s="2"/>
      <c r="J1" s="2"/>
      <c r="K1" s="2"/>
      <c r="L1" s="2"/>
      <c r="M1" s="2"/>
      <c r="N1" s="2"/>
      <c r="Q1" s="3" t="s">
        <v>1</v>
      </c>
      <c r="T1" s="2"/>
      <c r="U1" s="2"/>
      <c r="V1" s="2"/>
      <c r="W1" s="2"/>
      <c r="X1" s="2"/>
      <c r="Y1" s="2"/>
      <c r="Z1" s="2"/>
      <c r="AA1" s="2"/>
      <c r="AW1" s="4" t="s">
        <v>2</v>
      </c>
      <c r="AX1" s="5" t="s">
        <v>3</v>
      </c>
      <c r="AY1" s="6"/>
      <c r="AZ1" s="6"/>
      <c r="BA1" s="6"/>
      <c r="BB1" s="6"/>
      <c r="BC1" s="6"/>
      <c r="BD1" s="6"/>
      <c r="BE1" s="6"/>
      <c r="BF1" s="6"/>
      <c r="BG1" s="6"/>
      <c r="BH1" s="6"/>
      <c r="BI1" s="6"/>
      <c r="BJ1" s="6"/>
      <c r="BK1" s="6"/>
      <c r="BL1" s="6"/>
      <c r="BM1" s="6"/>
      <c r="BN1" s="4" t="s">
        <v>4</v>
      </c>
    </row>
    <row r="2" spans="2:71" s="7" customFormat="1" ht="20.25" customHeight="1" x14ac:dyDescent="0.45">
      <c r="N2" s="3"/>
      <c r="Q2" s="3"/>
      <c r="R2" s="3"/>
      <c r="T2" s="4"/>
      <c r="U2" s="4"/>
      <c r="V2" s="4"/>
      <c r="W2" s="4"/>
      <c r="X2" s="4"/>
      <c r="Y2" s="4"/>
      <c r="Z2" s="4"/>
      <c r="AA2" s="4"/>
      <c r="AF2" s="4" t="s">
        <v>5</v>
      </c>
      <c r="AG2" s="8">
        <v>6</v>
      </c>
      <c r="AH2" s="8"/>
      <c r="AI2" s="4" t="s">
        <v>6</v>
      </c>
      <c r="AJ2" s="9">
        <f>IF(AG2=0,"",YEAR(DATE(2018+AG2,1,1)))</f>
        <v>2024</v>
      </c>
      <c r="AK2" s="9"/>
      <c r="AL2" s="7" t="s">
        <v>7</v>
      </c>
      <c r="AM2" s="7" t="s">
        <v>8</v>
      </c>
      <c r="AN2" s="8">
        <v>4</v>
      </c>
      <c r="AO2" s="8"/>
      <c r="AP2" s="7" t="s">
        <v>9</v>
      </c>
      <c r="AW2" s="4" t="s">
        <v>10</v>
      </c>
      <c r="AX2" s="8" t="s">
        <v>11</v>
      </c>
      <c r="AY2" s="8"/>
      <c r="AZ2" s="8"/>
      <c r="BA2" s="8"/>
      <c r="BB2" s="8"/>
      <c r="BC2" s="8"/>
      <c r="BD2" s="8"/>
      <c r="BE2" s="8"/>
      <c r="BF2" s="8"/>
      <c r="BG2" s="8"/>
      <c r="BH2" s="8"/>
      <c r="BI2" s="8"/>
      <c r="BJ2" s="8"/>
      <c r="BK2" s="8"/>
      <c r="BL2" s="8"/>
      <c r="BM2" s="8"/>
      <c r="BN2" s="4" t="s">
        <v>4</v>
      </c>
      <c r="BO2" s="4"/>
      <c r="BP2" s="4"/>
      <c r="BQ2" s="4"/>
    </row>
    <row r="3" spans="2:71" s="7" customFormat="1" ht="20.25" customHeight="1" x14ac:dyDescent="0.45">
      <c r="N3" s="3"/>
      <c r="Q3" s="3"/>
      <c r="S3" s="4"/>
      <c r="T3" s="4"/>
      <c r="U3" s="4"/>
      <c r="V3" s="4"/>
      <c r="W3" s="4"/>
      <c r="X3" s="4"/>
      <c r="Y3" s="4"/>
      <c r="AG3" s="10"/>
      <c r="AH3" s="10"/>
      <c r="AI3" s="10"/>
      <c r="AJ3" s="11"/>
      <c r="AK3" s="10"/>
      <c r="BH3" s="12" t="s">
        <v>12</v>
      </c>
      <c r="BI3" s="13" t="s">
        <v>13</v>
      </c>
      <c r="BJ3" s="14"/>
      <c r="BK3" s="14"/>
      <c r="BL3" s="15"/>
      <c r="BM3" s="4"/>
    </row>
    <row r="4" spans="2:71" s="7" customFormat="1" ht="20.25" customHeight="1" x14ac:dyDescent="0.45">
      <c r="N4" s="3"/>
      <c r="Q4" s="3"/>
      <c r="S4" s="4"/>
      <c r="T4" s="4"/>
      <c r="U4" s="4"/>
      <c r="V4" s="4"/>
      <c r="W4" s="4"/>
      <c r="X4" s="4"/>
      <c r="Y4" s="4"/>
      <c r="AG4" s="10"/>
      <c r="AH4" s="10"/>
      <c r="AI4" s="10"/>
      <c r="AJ4" s="11"/>
      <c r="AK4" s="10"/>
      <c r="BH4" s="12" t="s">
        <v>14</v>
      </c>
      <c r="BI4" s="13" t="s">
        <v>15</v>
      </c>
      <c r="BJ4" s="14"/>
      <c r="BK4" s="14"/>
      <c r="BL4" s="15"/>
      <c r="BM4" s="4"/>
    </row>
    <row r="5" spans="2:71" s="7" customFormat="1" ht="9" customHeight="1" x14ac:dyDescent="0.45">
      <c r="N5" s="3"/>
      <c r="Q5" s="3"/>
      <c r="S5" s="4"/>
      <c r="T5" s="4"/>
      <c r="U5" s="4"/>
      <c r="V5" s="4"/>
      <c r="W5" s="4"/>
      <c r="X5" s="4"/>
      <c r="Y5" s="4"/>
      <c r="AG5" s="16"/>
      <c r="AH5" s="16"/>
      <c r="AN5" s="1"/>
      <c r="AO5" s="1"/>
      <c r="AP5" s="1"/>
      <c r="AQ5" s="1"/>
      <c r="AR5" s="1"/>
      <c r="AS5" s="1"/>
      <c r="AT5" s="1"/>
      <c r="AU5" s="1"/>
      <c r="AV5" s="1"/>
      <c r="AW5" s="1"/>
      <c r="AX5" s="1"/>
      <c r="AY5" s="1"/>
      <c r="AZ5" s="1"/>
      <c r="BA5" s="1"/>
      <c r="BB5" s="1"/>
      <c r="BC5" s="1"/>
      <c r="BD5" s="1"/>
      <c r="BE5" s="1"/>
      <c r="BF5" s="1"/>
      <c r="BG5" s="1"/>
      <c r="BH5" s="1"/>
      <c r="BI5" s="1"/>
      <c r="BJ5" s="1"/>
      <c r="BK5" s="1"/>
      <c r="BL5" s="17"/>
      <c r="BM5" s="17"/>
    </row>
    <row r="6" spans="2:71" s="7" customFormat="1" ht="21" customHeight="1" x14ac:dyDescent="0.45">
      <c r="B6" s="2"/>
      <c r="C6" s="2"/>
      <c r="D6" s="2"/>
      <c r="E6" s="2"/>
      <c r="F6" s="2"/>
      <c r="G6" s="1"/>
      <c r="H6" s="1"/>
      <c r="I6" s="1"/>
      <c r="J6" s="1"/>
      <c r="K6" s="1"/>
      <c r="L6" s="1"/>
      <c r="M6" s="1"/>
      <c r="N6" s="1"/>
      <c r="O6" s="18"/>
      <c r="P6" s="18"/>
      <c r="Q6" s="18"/>
      <c r="R6" s="19"/>
      <c r="S6" s="18"/>
      <c r="T6" s="18"/>
      <c r="U6" s="18"/>
      <c r="AN6" s="1"/>
      <c r="AO6" s="1"/>
      <c r="AP6" s="1"/>
      <c r="AQ6" s="1"/>
      <c r="AR6" s="1"/>
      <c r="AS6" s="1" t="s">
        <v>16</v>
      </c>
      <c r="AT6" s="1"/>
      <c r="AU6" s="1"/>
      <c r="AV6" s="1"/>
      <c r="AW6" s="1"/>
      <c r="AX6" s="1"/>
      <c r="AY6" s="1"/>
      <c r="BA6" s="20"/>
      <c r="BB6" s="20"/>
      <c r="BC6" s="21"/>
      <c r="BD6" s="1"/>
      <c r="BE6" s="22">
        <v>40</v>
      </c>
      <c r="BF6" s="23"/>
      <c r="BG6" s="21" t="s">
        <v>17</v>
      </c>
      <c r="BH6" s="1"/>
      <c r="BI6" s="22">
        <v>160</v>
      </c>
      <c r="BJ6" s="23"/>
      <c r="BK6" s="21" t="s">
        <v>18</v>
      </c>
      <c r="BL6" s="1"/>
      <c r="BM6" s="17"/>
    </row>
    <row r="7" spans="2:71" s="7" customFormat="1" ht="5.25" customHeight="1" x14ac:dyDescent="0.45">
      <c r="B7" s="2"/>
      <c r="C7" s="2"/>
      <c r="D7" s="2"/>
      <c r="E7" s="2"/>
      <c r="F7" s="2"/>
      <c r="G7" s="24"/>
      <c r="H7" s="24"/>
      <c r="I7" s="24"/>
      <c r="J7" s="24"/>
      <c r="K7" s="24"/>
      <c r="L7" s="24"/>
      <c r="M7" s="24"/>
      <c r="N7" s="18"/>
      <c r="O7" s="18"/>
      <c r="P7" s="18"/>
      <c r="Q7" s="19"/>
      <c r="R7" s="18"/>
      <c r="S7" s="18"/>
      <c r="T7" s="18"/>
      <c r="U7" s="18"/>
      <c r="AN7" s="1"/>
      <c r="AO7" s="1"/>
      <c r="AP7" s="1"/>
      <c r="AQ7" s="1"/>
      <c r="AR7" s="1"/>
      <c r="AS7" s="1"/>
      <c r="AT7" s="1"/>
      <c r="AU7" s="1"/>
      <c r="AV7" s="1"/>
      <c r="AW7" s="1"/>
      <c r="AX7" s="1"/>
      <c r="AY7" s="1"/>
      <c r="AZ7" s="1"/>
      <c r="BA7" s="1"/>
      <c r="BB7" s="1"/>
      <c r="BC7" s="1"/>
      <c r="BD7" s="1"/>
      <c r="BE7" s="1"/>
      <c r="BF7" s="1"/>
      <c r="BG7" s="1"/>
      <c r="BH7" s="1"/>
      <c r="BI7" s="1"/>
      <c r="BJ7" s="1"/>
      <c r="BK7" s="1"/>
      <c r="BL7" s="17"/>
      <c r="BM7" s="17"/>
    </row>
    <row r="8" spans="2:71" s="7" customFormat="1" ht="21" customHeight="1" x14ac:dyDescent="0.45">
      <c r="B8" s="25"/>
      <c r="C8" s="25"/>
      <c r="D8" s="25"/>
      <c r="E8" s="25"/>
      <c r="F8" s="25"/>
      <c r="G8" s="19"/>
      <c r="H8" s="19"/>
      <c r="I8" s="19"/>
      <c r="J8" s="19"/>
      <c r="K8" s="19"/>
      <c r="L8" s="19"/>
      <c r="M8" s="19"/>
      <c r="N8" s="18"/>
      <c r="O8" s="18"/>
      <c r="P8" s="18"/>
      <c r="Q8" s="19"/>
      <c r="R8" s="18"/>
      <c r="S8" s="18"/>
      <c r="T8" s="18"/>
      <c r="U8" s="18"/>
      <c r="AN8" s="26"/>
      <c r="AO8" s="26"/>
      <c r="AP8" s="26"/>
      <c r="AQ8" s="1"/>
      <c r="AR8" s="17"/>
      <c r="AS8" s="27"/>
      <c r="AT8" s="27"/>
      <c r="AU8" s="2"/>
      <c r="AV8" s="20"/>
      <c r="AW8" s="20"/>
      <c r="AX8" s="20"/>
      <c r="AY8" s="28"/>
      <c r="AZ8" s="28"/>
      <c r="BA8" s="1"/>
      <c r="BB8" s="20"/>
      <c r="BC8" s="20"/>
      <c r="BD8" s="19"/>
      <c r="BE8" s="1"/>
      <c r="BF8" s="1" t="s">
        <v>19</v>
      </c>
      <c r="BG8" s="1"/>
      <c r="BH8" s="1"/>
      <c r="BI8" s="29">
        <f>DAY(EOMONTH(DATE(AJ2,AN2,1),0))</f>
        <v>30</v>
      </c>
      <c r="BJ8" s="30"/>
      <c r="BK8" s="1" t="s">
        <v>20</v>
      </c>
      <c r="BL8" s="1"/>
      <c r="BM8" s="1"/>
      <c r="BQ8" s="4"/>
      <c r="BR8" s="4"/>
      <c r="BS8" s="4"/>
    </row>
    <row r="9" spans="2:71" s="7" customFormat="1" ht="5.25" customHeight="1" x14ac:dyDescent="0.45">
      <c r="B9" s="25"/>
      <c r="C9" s="25"/>
      <c r="D9" s="25"/>
      <c r="E9" s="25"/>
      <c r="F9" s="25"/>
      <c r="G9" s="19"/>
      <c r="H9" s="19"/>
      <c r="I9" s="19"/>
      <c r="J9" s="19"/>
      <c r="K9" s="19"/>
      <c r="L9" s="19"/>
      <c r="M9" s="19"/>
      <c r="N9" s="18"/>
      <c r="O9" s="18"/>
      <c r="P9" s="18"/>
      <c r="Q9" s="19"/>
      <c r="R9" s="18"/>
      <c r="S9" s="18"/>
      <c r="T9" s="18"/>
      <c r="U9" s="18"/>
      <c r="AN9" s="26"/>
      <c r="AO9" s="26"/>
      <c r="AP9" s="26"/>
      <c r="AQ9" s="1"/>
      <c r="AR9" s="17"/>
      <c r="AS9" s="27"/>
      <c r="AT9" s="27"/>
      <c r="AU9" s="2"/>
      <c r="AV9" s="20"/>
      <c r="AW9" s="20"/>
      <c r="AX9" s="20"/>
      <c r="AY9" s="28"/>
      <c r="AZ9" s="28"/>
      <c r="BA9" s="1"/>
      <c r="BB9" s="20"/>
      <c r="BC9" s="20"/>
      <c r="BD9" s="19"/>
      <c r="BE9" s="1"/>
      <c r="BF9" s="1"/>
      <c r="BG9" s="1"/>
      <c r="BH9" s="1"/>
      <c r="BI9" s="19"/>
      <c r="BJ9" s="19"/>
      <c r="BK9" s="1"/>
      <c r="BL9" s="1"/>
      <c r="BM9" s="1"/>
      <c r="BQ9" s="4"/>
      <c r="BR9" s="4"/>
      <c r="BS9" s="4"/>
    </row>
    <row r="10" spans="2:71" s="7" customFormat="1" ht="21" customHeight="1" x14ac:dyDescent="0.45">
      <c r="B10" s="25"/>
      <c r="C10" s="25"/>
      <c r="D10" s="25"/>
      <c r="E10" s="25"/>
      <c r="F10" s="25"/>
      <c r="G10" s="19"/>
      <c r="H10" s="19"/>
      <c r="I10" s="19"/>
      <c r="J10" s="19"/>
      <c r="K10" s="19"/>
      <c r="L10" s="19"/>
      <c r="M10" s="19"/>
      <c r="N10" s="18"/>
      <c r="O10" s="18"/>
      <c r="P10" s="18"/>
      <c r="Q10" s="19"/>
      <c r="R10" s="18"/>
      <c r="S10" s="18"/>
      <c r="T10" s="18"/>
      <c r="U10" s="18"/>
      <c r="AN10" s="26"/>
      <c r="AO10" s="26"/>
      <c r="AP10" s="26"/>
      <c r="AQ10" s="1"/>
      <c r="AR10" s="17"/>
      <c r="AS10" s="27"/>
      <c r="AT10" s="27"/>
      <c r="AU10" s="1" t="s">
        <v>21</v>
      </c>
      <c r="AV10" s="20"/>
      <c r="AW10" s="1"/>
      <c r="AX10" s="1"/>
      <c r="AY10" s="1"/>
      <c r="AZ10" s="1"/>
      <c r="BA10" s="1"/>
      <c r="BB10" s="24"/>
      <c r="BC10" s="24"/>
      <c r="BD10" s="24"/>
      <c r="BE10" s="1"/>
      <c r="BF10" s="1"/>
      <c r="BG10" s="17" t="s">
        <v>22</v>
      </c>
      <c r="BH10" s="1"/>
      <c r="BI10" s="22"/>
      <c r="BJ10" s="23"/>
      <c r="BK10" s="21" t="s">
        <v>23</v>
      </c>
      <c r="BL10" s="1"/>
      <c r="BM10" s="1"/>
      <c r="BQ10" s="4"/>
      <c r="BR10" s="4"/>
      <c r="BS10" s="4"/>
    </row>
    <row r="11" spans="2:71" ht="5.25" customHeight="1" thickBot="1" x14ac:dyDescent="0.5">
      <c r="G11" s="32"/>
      <c r="H11" s="32"/>
      <c r="I11" s="32"/>
      <c r="J11" s="32"/>
      <c r="K11" s="32"/>
      <c r="L11" s="32"/>
      <c r="M11" s="32"/>
      <c r="N11" s="32"/>
      <c r="AG11" s="32"/>
      <c r="AX11" s="32"/>
      <c r="BO11" s="33"/>
      <c r="BP11" s="33"/>
      <c r="BQ11" s="33"/>
    </row>
    <row r="12" spans="2:71" ht="21.6" customHeight="1" x14ac:dyDescent="0.45">
      <c r="B12" s="34" t="s">
        <v>24</v>
      </c>
      <c r="C12" s="35" t="s">
        <v>25</v>
      </c>
      <c r="D12" s="36" t="s">
        <v>26</v>
      </c>
      <c r="E12" s="37"/>
      <c r="F12" s="38"/>
      <c r="G12" s="36" t="s">
        <v>27</v>
      </c>
      <c r="H12" s="39"/>
      <c r="I12" s="40"/>
      <c r="J12" s="41"/>
      <c r="K12" s="40"/>
      <c r="L12" s="41"/>
      <c r="M12" s="42" t="s">
        <v>28</v>
      </c>
      <c r="N12" s="43"/>
      <c r="O12" s="44" t="s">
        <v>29</v>
      </c>
      <c r="P12" s="45"/>
      <c r="Q12" s="45"/>
      <c r="R12" s="39"/>
      <c r="S12" s="44" t="s">
        <v>30</v>
      </c>
      <c r="T12" s="45"/>
      <c r="U12" s="45"/>
      <c r="V12" s="45"/>
      <c r="W12" s="39"/>
      <c r="X12" s="46"/>
      <c r="Y12" s="46"/>
      <c r="Z12" s="47"/>
      <c r="AA12" s="48" t="s">
        <v>31</v>
      </c>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49" t="str">
        <f>IF(BI3="４週","(12)1～4週目の勤務時間数合計","(12)1か月の勤務時間数　合計")</f>
        <v>(12)1～4週目の勤務時間数合計</v>
      </c>
      <c r="BG12" s="50"/>
      <c r="BH12" s="51" t="s">
        <v>32</v>
      </c>
      <c r="BI12" s="50"/>
      <c r="BJ12" s="36" t="s">
        <v>33</v>
      </c>
      <c r="BK12" s="45"/>
      <c r="BL12" s="45"/>
      <c r="BM12" s="45"/>
      <c r="BN12" s="52"/>
    </row>
    <row r="13" spans="2:71" ht="20.25" customHeight="1" x14ac:dyDescent="0.45">
      <c r="B13" s="53"/>
      <c r="C13" s="54"/>
      <c r="D13" s="55"/>
      <c r="E13" s="56"/>
      <c r="F13" s="57"/>
      <c r="G13" s="58"/>
      <c r="H13" s="59"/>
      <c r="I13" s="60"/>
      <c r="J13" s="61"/>
      <c r="K13" s="60"/>
      <c r="L13" s="61"/>
      <c r="M13" s="62"/>
      <c r="N13" s="63"/>
      <c r="O13" s="64"/>
      <c r="P13" s="65"/>
      <c r="Q13" s="65"/>
      <c r="R13" s="59"/>
      <c r="S13" s="64"/>
      <c r="T13" s="65"/>
      <c r="U13" s="65"/>
      <c r="V13" s="65"/>
      <c r="W13" s="59"/>
      <c r="X13" s="66"/>
      <c r="Y13" s="66"/>
      <c r="Z13" s="67"/>
      <c r="AA13" s="68" t="s">
        <v>34</v>
      </c>
      <c r="AB13" s="68"/>
      <c r="AC13" s="68"/>
      <c r="AD13" s="68"/>
      <c r="AE13" s="68"/>
      <c r="AF13" s="68"/>
      <c r="AG13" s="69"/>
      <c r="AH13" s="70" t="s">
        <v>35</v>
      </c>
      <c r="AI13" s="68"/>
      <c r="AJ13" s="68"/>
      <c r="AK13" s="68"/>
      <c r="AL13" s="68"/>
      <c r="AM13" s="68"/>
      <c r="AN13" s="69"/>
      <c r="AO13" s="70" t="s">
        <v>36</v>
      </c>
      <c r="AP13" s="68"/>
      <c r="AQ13" s="68"/>
      <c r="AR13" s="68"/>
      <c r="AS13" s="68"/>
      <c r="AT13" s="68"/>
      <c r="AU13" s="69"/>
      <c r="AV13" s="70" t="s">
        <v>37</v>
      </c>
      <c r="AW13" s="68"/>
      <c r="AX13" s="68"/>
      <c r="AY13" s="68"/>
      <c r="AZ13" s="68"/>
      <c r="BA13" s="68"/>
      <c r="BB13" s="69"/>
      <c r="BC13" s="70" t="s">
        <v>38</v>
      </c>
      <c r="BD13" s="68"/>
      <c r="BE13" s="68"/>
      <c r="BF13" s="71"/>
      <c r="BG13" s="72"/>
      <c r="BH13" s="73"/>
      <c r="BI13" s="72"/>
      <c r="BJ13" s="58"/>
      <c r="BK13" s="65"/>
      <c r="BL13" s="65"/>
      <c r="BM13" s="65"/>
      <c r="BN13" s="74"/>
    </row>
    <row r="14" spans="2:71" ht="20.25" customHeight="1" x14ac:dyDescent="0.45">
      <c r="B14" s="53"/>
      <c r="C14" s="54"/>
      <c r="D14" s="55"/>
      <c r="E14" s="56"/>
      <c r="F14" s="57"/>
      <c r="G14" s="58"/>
      <c r="H14" s="59"/>
      <c r="I14" s="60"/>
      <c r="J14" s="61"/>
      <c r="K14" s="60"/>
      <c r="L14" s="61"/>
      <c r="M14" s="62"/>
      <c r="N14" s="63"/>
      <c r="O14" s="64"/>
      <c r="P14" s="65"/>
      <c r="Q14" s="65"/>
      <c r="R14" s="59"/>
      <c r="S14" s="64"/>
      <c r="T14" s="65"/>
      <c r="U14" s="65"/>
      <c r="V14" s="65"/>
      <c r="W14" s="59"/>
      <c r="X14" s="66"/>
      <c r="Y14" s="66"/>
      <c r="Z14" s="67"/>
      <c r="AA14" s="75">
        <v>1</v>
      </c>
      <c r="AB14" s="76">
        <v>2</v>
      </c>
      <c r="AC14" s="76">
        <v>3</v>
      </c>
      <c r="AD14" s="76">
        <v>4</v>
      </c>
      <c r="AE14" s="76">
        <v>5</v>
      </c>
      <c r="AF14" s="76">
        <v>6</v>
      </c>
      <c r="AG14" s="77">
        <v>7</v>
      </c>
      <c r="AH14" s="78">
        <v>8</v>
      </c>
      <c r="AI14" s="76">
        <v>9</v>
      </c>
      <c r="AJ14" s="76">
        <v>10</v>
      </c>
      <c r="AK14" s="76">
        <v>11</v>
      </c>
      <c r="AL14" s="76">
        <v>12</v>
      </c>
      <c r="AM14" s="76">
        <v>13</v>
      </c>
      <c r="AN14" s="77">
        <v>14</v>
      </c>
      <c r="AO14" s="75">
        <v>15</v>
      </c>
      <c r="AP14" s="76">
        <v>16</v>
      </c>
      <c r="AQ14" s="76">
        <v>17</v>
      </c>
      <c r="AR14" s="76">
        <v>18</v>
      </c>
      <c r="AS14" s="76">
        <v>19</v>
      </c>
      <c r="AT14" s="76">
        <v>20</v>
      </c>
      <c r="AU14" s="77">
        <v>21</v>
      </c>
      <c r="AV14" s="78">
        <v>22</v>
      </c>
      <c r="AW14" s="76">
        <v>23</v>
      </c>
      <c r="AX14" s="76">
        <v>24</v>
      </c>
      <c r="AY14" s="76">
        <v>25</v>
      </c>
      <c r="AZ14" s="76">
        <v>26</v>
      </c>
      <c r="BA14" s="76">
        <v>27</v>
      </c>
      <c r="BB14" s="77">
        <v>28</v>
      </c>
      <c r="BC14" s="78" t="str">
        <f>IF($BI$3="実績",IF(DAY(DATE($AJ$2,$AN$2,29))=29,29,""),"")</f>
        <v/>
      </c>
      <c r="BD14" s="76" t="str">
        <f>IF($BI$3="実績",IF(DAY(DATE($AJ$2,$AN$2,30))=30,30,""),"")</f>
        <v/>
      </c>
      <c r="BE14" s="77" t="str">
        <f>IF($BI$3="実績",IF(DAY(DATE($AJ$2,$AN$2,31))=31,31,""),"")</f>
        <v/>
      </c>
      <c r="BF14" s="71"/>
      <c r="BG14" s="72"/>
      <c r="BH14" s="73"/>
      <c r="BI14" s="72"/>
      <c r="BJ14" s="58"/>
      <c r="BK14" s="65"/>
      <c r="BL14" s="65"/>
      <c r="BM14" s="65"/>
      <c r="BN14" s="74"/>
    </row>
    <row r="15" spans="2:71" ht="20.25" hidden="1" customHeight="1" x14ac:dyDescent="0.45">
      <c r="B15" s="53"/>
      <c r="C15" s="54"/>
      <c r="D15" s="55"/>
      <c r="E15" s="56"/>
      <c r="F15" s="57"/>
      <c r="G15" s="58"/>
      <c r="H15" s="59"/>
      <c r="I15" s="60"/>
      <c r="J15" s="61"/>
      <c r="K15" s="60"/>
      <c r="L15" s="61"/>
      <c r="M15" s="62"/>
      <c r="N15" s="63"/>
      <c r="O15" s="64"/>
      <c r="P15" s="65"/>
      <c r="Q15" s="65"/>
      <c r="R15" s="59"/>
      <c r="S15" s="64"/>
      <c r="T15" s="65"/>
      <c r="U15" s="65"/>
      <c r="V15" s="65"/>
      <c r="W15" s="59"/>
      <c r="X15" s="66"/>
      <c r="Y15" s="66"/>
      <c r="Z15" s="67"/>
      <c r="AA15" s="75">
        <f>WEEKDAY(DATE($AJ$2,$AN$2,1))</f>
        <v>2</v>
      </c>
      <c r="AB15" s="76">
        <f>WEEKDAY(DATE($AJ$2,$AN$2,2))</f>
        <v>3</v>
      </c>
      <c r="AC15" s="76">
        <f>WEEKDAY(DATE($AJ$2,$AN$2,3))</f>
        <v>4</v>
      </c>
      <c r="AD15" s="76">
        <f>WEEKDAY(DATE($AJ$2,$AN$2,4))</f>
        <v>5</v>
      </c>
      <c r="AE15" s="76">
        <f>WEEKDAY(DATE($AJ$2,$AN$2,5))</f>
        <v>6</v>
      </c>
      <c r="AF15" s="76">
        <f>WEEKDAY(DATE($AJ$2,$AN$2,6))</f>
        <v>7</v>
      </c>
      <c r="AG15" s="77">
        <f>WEEKDAY(DATE($AJ$2,$AN$2,7))</f>
        <v>1</v>
      </c>
      <c r="AH15" s="78">
        <f>WEEKDAY(DATE($AJ$2,$AN$2,8))</f>
        <v>2</v>
      </c>
      <c r="AI15" s="76">
        <f>WEEKDAY(DATE($AJ$2,$AN$2,9))</f>
        <v>3</v>
      </c>
      <c r="AJ15" s="76">
        <f>WEEKDAY(DATE($AJ$2,$AN$2,10))</f>
        <v>4</v>
      </c>
      <c r="AK15" s="76">
        <f>WEEKDAY(DATE($AJ$2,$AN$2,11))</f>
        <v>5</v>
      </c>
      <c r="AL15" s="76">
        <f>WEEKDAY(DATE($AJ$2,$AN$2,12))</f>
        <v>6</v>
      </c>
      <c r="AM15" s="76">
        <f>WEEKDAY(DATE($AJ$2,$AN$2,13))</f>
        <v>7</v>
      </c>
      <c r="AN15" s="77">
        <f>WEEKDAY(DATE($AJ$2,$AN$2,14))</f>
        <v>1</v>
      </c>
      <c r="AO15" s="78">
        <f>WEEKDAY(DATE($AJ$2,$AN$2,15))</f>
        <v>2</v>
      </c>
      <c r="AP15" s="76">
        <f>WEEKDAY(DATE($AJ$2,$AN$2,16))</f>
        <v>3</v>
      </c>
      <c r="AQ15" s="76">
        <f>WEEKDAY(DATE($AJ$2,$AN$2,17))</f>
        <v>4</v>
      </c>
      <c r="AR15" s="76">
        <f>WEEKDAY(DATE($AJ$2,$AN$2,18))</f>
        <v>5</v>
      </c>
      <c r="AS15" s="76">
        <f>WEEKDAY(DATE($AJ$2,$AN$2,19))</f>
        <v>6</v>
      </c>
      <c r="AT15" s="76">
        <f>WEEKDAY(DATE($AJ$2,$AN$2,20))</f>
        <v>7</v>
      </c>
      <c r="AU15" s="77">
        <f>WEEKDAY(DATE($AJ$2,$AN$2,21))</f>
        <v>1</v>
      </c>
      <c r="AV15" s="78">
        <f>WEEKDAY(DATE($AJ$2,$AN$2,22))</f>
        <v>2</v>
      </c>
      <c r="AW15" s="76">
        <f>WEEKDAY(DATE($AJ$2,$AN$2,23))</f>
        <v>3</v>
      </c>
      <c r="AX15" s="76">
        <f>WEEKDAY(DATE($AJ$2,$AN$2,24))</f>
        <v>4</v>
      </c>
      <c r="AY15" s="76">
        <f>WEEKDAY(DATE($AJ$2,$AN$2,25))</f>
        <v>5</v>
      </c>
      <c r="AZ15" s="76">
        <f>WEEKDAY(DATE($AJ$2,$AN$2,26))</f>
        <v>6</v>
      </c>
      <c r="BA15" s="76">
        <f>WEEKDAY(DATE($AJ$2,$AN$2,27))</f>
        <v>7</v>
      </c>
      <c r="BB15" s="77">
        <f>WEEKDAY(DATE($AJ$2,$AN$2,28))</f>
        <v>1</v>
      </c>
      <c r="BC15" s="78">
        <f>IF(BC14=29,WEEKDAY(DATE($AJ$2,$AN$2,29)),0)</f>
        <v>0</v>
      </c>
      <c r="BD15" s="76">
        <f>IF(BD14=30,WEEKDAY(DATE($AJ$2,$AN$2,30)),0)</f>
        <v>0</v>
      </c>
      <c r="BE15" s="77">
        <f>IF(BE14=31,WEEKDAY(DATE($AJ$2,$AN$2,31)),0)</f>
        <v>0</v>
      </c>
      <c r="BF15" s="71"/>
      <c r="BG15" s="72"/>
      <c r="BH15" s="73"/>
      <c r="BI15" s="72"/>
      <c r="BJ15" s="58"/>
      <c r="BK15" s="65"/>
      <c r="BL15" s="65"/>
      <c r="BM15" s="65"/>
      <c r="BN15" s="74"/>
    </row>
    <row r="16" spans="2:71" ht="20.25" customHeight="1" thickBot="1" x14ac:dyDescent="0.5">
      <c r="B16" s="79"/>
      <c r="C16" s="80"/>
      <c r="D16" s="81"/>
      <c r="E16" s="82"/>
      <c r="F16" s="83"/>
      <c r="G16" s="84"/>
      <c r="H16" s="85"/>
      <c r="I16" s="86"/>
      <c r="J16" s="87"/>
      <c r="K16" s="86"/>
      <c r="L16" s="87"/>
      <c r="M16" s="88"/>
      <c r="N16" s="89"/>
      <c r="O16" s="90"/>
      <c r="P16" s="91"/>
      <c r="Q16" s="91"/>
      <c r="R16" s="85"/>
      <c r="S16" s="90"/>
      <c r="T16" s="91"/>
      <c r="U16" s="91"/>
      <c r="V16" s="91"/>
      <c r="W16" s="85"/>
      <c r="X16" s="92"/>
      <c r="Y16" s="92"/>
      <c r="Z16" s="93"/>
      <c r="AA16" s="94" t="str">
        <f>IF(AA15=1,"日",IF(AA15=2,"月",IF(AA15=3,"火",IF(AA15=4,"水",IF(AA15=5,"木",IF(AA15=6,"金","土"))))))</f>
        <v>月</v>
      </c>
      <c r="AB16" s="95" t="str">
        <f t="shared" ref="AB16:BB16" si="0">IF(AB15=1,"日",IF(AB15=2,"月",IF(AB15=3,"火",IF(AB15=4,"水",IF(AB15=5,"木",IF(AB15=6,"金","土"))))))</f>
        <v>火</v>
      </c>
      <c r="AC16" s="95" t="str">
        <f t="shared" si="0"/>
        <v>水</v>
      </c>
      <c r="AD16" s="95" t="str">
        <f t="shared" si="0"/>
        <v>木</v>
      </c>
      <c r="AE16" s="95" t="str">
        <f t="shared" si="0"/>
        <v>金</v>
      </c>
      <c r="AF16" s="95" t="str">
        <f t="shared" si="0"/>
        <v>土</v>
      </c>
      <c r="AG16" s="96" t="str">
        <f t="shared" si="0"/>
        <v>日</v>
      </c>
      <c r="AH16" s="97" t="str">
        <f>IF(AH15=1,"日",IF(AH15=2,"月",IF(AH15=3,"火",IF(AH15=4,"水",IF(AH15=5,"木",IF(AH15=6,"金","土"))))))</f>
        <v>月</v>
      </c>
      <c r="AI16" s="95" t="str">
        <f t="shared" si="0"/>
        <v>火</v>
      </c>
      <c r="AJ16" s="95" t="str">
        <f t="shared" si="0"/>
        <v>水</v>
      </c>
      <c r="AK16" s="95" t="str">
        <f t="shared" si="0"/>
        <v>木</v>
      </c>
      <c r="AL16" s="95" t="str">
        <f t="shared" si="0"/>
        <v>金</v>
      </c>
      <c r="AM16" s="95" t="str">
        <f t="shared" si="0"/>
        <v>土</v>
      </c>
      <c r="AN16" s="96" t="str">
        <f t="shared" si="0"/>
        <v>日</v>
      </c>
      <c r="AO16" s="97" t="str">
        <f>IF(AO15=1,"日",IF(AO15=2,"月",IF(AO15=3,"火",IF(AO15=4,"水",IF(AO15=5,"木",IF(AO15=6,"金","土"))))))</f>
        <v>月</v>
      </c>
      <c r="AP16" s="95" t="str">
        <f t="shared" si="0"/>
        <v>火</v>
      </c>
      <c r="AQ16" s="95" t="str">
        <f t="shared" si="0"/>
        <v>水</v>
      </c>
      <c r="AR16" s="95" t="str">
        <f t="shared" si="0"/>
        <v>木</v>
      </c>
      <c r="AS16" s="95" t="str">
        <f t="shared" si="0"/>
        <v>金</v>
      </c>
      <c r="AT16" s="95" t="str">
        <f t="shared" si="0"/>
        <v>土</v>
      </c>
      <c r="AU16" s="96" t="str">
        <f t="shared" si="0"/>
        <v>日</v>
      </c>
      <c r="AV16" s="97" t="str">
        <f>IF(AV15=1,"日",IF(AV15=2,"月",IF(AV15=3,"火",IF(AV15=4,"水",IF(AV15=5,"木",IF(AV15=6,"金","土"))))))</f>
        <v>月</v>
      </c>
      <c r="AW16" s="95" t="str">
        <f t="shared" si="0"/>
        <v>火</v>
      </c>
      <c r="AX16" s="95" t="str">
        <f t="shared" si="0"/>
        <v>水</v>
      </c>
      <c r="AY16" s="95" t="str">
        <f t="shared" si="0"/>
        <v>木</v>
      </c>
      <c r="AZ16" s="95" t="str">
        <f t="shared" si="0"/>
        <v>金</v>
      </c>
      <c r="BA16" s="95" t="str">
        <f t="shared" si="0"/>
        <v>土</v>
      </c>
      <c r="BB16" s="96" t="str">
        <f t="shared" si="0"/>
        <v>日</v>
      </c>
      <c r="BC16" s="95" t="str">
        <f>IF(BC15=1,"日",IF(BC15=2,"月",IF(BC15=3,"火",IF(BC15=4,"水",IF(BC15=5,"木",IF(BC15=6,"金",IF(BC15=0,"","土")))))))</f>
        <v/>
      </c>
      <c r="BD16" s="95" t="str">
        <f>IF(BD15=1,"日",IF(BD15=2,"月",IF(BD15=3,"火",IF(BD15=4,"水",IF(BD15=5,"木",IF(BD15=6,"金",IF(BD15=0,"","土")))))))</f>
        <v/>
      </c>
      <c r="BE16" s="95" t="str">
        <f>IF(BE15=1,"日",IF(BE15=2,"月",IF(BE15=3,"火",IF(BE15=4,"水",IF(BE15=5,"木",IF(BE15=6,"金",IF(BE15=0,"","土")))))))</f>
        <v/>
      </c>
      <c r="BF16" s="98"/>
      <c r="BG16" s="99"/>
      <c r="BH16" s="100"/>
      <c r="BI16" s="99"/>
      <c r="BJ16" s="84"/>
      <c r="BK16" s="91"/>
      <c r="BL16" s="91"/>
      <c r="BM16" s="91"/>
      <c r="BN16" s="101"/>
    </row>
    <row r="17" spans="2:66" ht="20.25" customHeight="1" x14ac:dyDescent="0.45">
      <c r="B17" s="102">
        <f>B15+1</f>
        <v>1</v>
      </c>
      <c r="C17" s="103"/>
      <c r="D17" s="104"/>
      <c r="E17" s="105"/>
      <c r="F17" s="106"/>
      <c r="G17" s="107"/>
      <c r="H17" s="108"/>
      <c r="I17" s="109"/>
      <c r="J17" s="110"/>
      <c r="K17" s="109"/>
      <c r="L17" s="110"/>
      <c r="M17" s="111"/>
      <c r="N17" s="112"/>
      <c r="O17" s="113"/>
      <c r="P17" s="114"/>
      <c r="Q17" s="114"/>
      <c r="R17" s="108"/>
      <c r="S17" s="115"/>
      <c r="T17" s="116"/>
      <c r="U17" s="116"/>
      <c r="V17" s="116"/>
      <c r="W17" s="117"/>
      <c r="X17" s="118" t="s">
        <v>39</v>
      </c>
      <c r="Y17" s="119"/>
      <c r="Z17" s="120"/>
      <c r="AA17" s="121"/>
      <c r="AB17" s="122"/>
      <c r="AC17" s="122"/>
      <c r="AD17" s="122"/>
      <c r="AE17" s="122"/>
      <c r="AF17" s="122"/>
      <c r="AG17" s="123"/>
      <c r="AH17" s="121"/>
      <c r="AI17" s="122"/>
      <c r="AJ17" s="122"/>
      <c r="AK17" s="122"/>
      <c r="AL17" s="122"/>
      <c r="AM17" s="122"/>
      <c r="AN17" s="123"/>
      <c r="AO17" s="121"/>
      <c r="AP17" s="122"/>
      <c r="AQ17" s="122"/>
      <c r="AR17" s="122"/>
      <c r="AS17" s="122"/>
      <c r="AT17" s="122"/>
      <c r="AU17" s="123"/>
      <c r="AV17" s="121"/>
      <c r="AW17" s="122"/>
      <c r="AX17" s="122"/>
      <c r="AY17" s="122"/>
      <c r="AZ17" s="122"/>
      <c r="BA17" s="122"/>
      <c r="BB17" s="123"/>
      <c r="BC17" s="121"/>
      <c r="BD17" s="122"/>
      <c r="BE17" s="122"/>
      <c r="BF17" s="124"/>
      <c r="BG17" s="125"/>
      <c r="BH17" s="126"/>
      <c r="BI17" s="127"/>
      <c r="BJ17" s="128"/>
      <c r="BK17" s="129"/>
      <c r="BL17" s="129"/>
      <c r="BM17" s="129"/>
      <c r="BN17" s="130"/>
    </row>
    <row r="18" spans="2:66" ht="20.25" customHeight="1" x14ac:dyDescent="0.45">
      <c r="B18" s="131"/>
      <c r="C18" s="132"/>
      <c r="D18" s="133"/>
      <c r="E18" s="14"/>
      <c r="F18" s="134"/>
      <c r="G18" s="135"/>
      <c r="H18" s="136"/>
      <c r="I18" s="137"/>
      <c r="J18" s="138">
        <f>G17</f>
        <v>0</v>
      </c>
      <c r="K18" s="137"/>
      <c r="L18" s="138">
        <f>M17</f>
        <v>0</v>
      </c>
      <c r="M18" s="139"/>
      <c r="N18" s="140"/>
      <c r="O18" s="141"/>
      <c r="P18" s="142"/>
      <c r="Q18" s="142"/>
      <c r="R18" s="136"/>
      <c r="S18" s="143"/>
      <c r="T18" s="144"/>
      <c r="U18" s="144"/>
      <c r="V18" s="144"/>
      <c r="W18" s="145"/>
      <c r="X18" s="146" t="s">
        <v>40</v>
      </c>
      <c r="Y18" s="147"/>
      <c r="Z18" s="148"/>
      <c r="AA18" s="149" t="str">
        <f>IF(AA17="","",VLOOKUP(AA17,#REF!,10,FALSE))</f>
        <v/>
      </c>
      <c r="AB18" s="150" t="str">
        <f>IF(AB17="","",VLOOKUP(AB17,#REF!,10,FALSE))</f>
        <v/>
      </c>
      <c r="AC18" s="150" t="str">
        <f>IF(AC17="","",VLOOKUP(AC17,#REF!,10,FALSE))</f>
        <v/>
      </c>
      <c r="AD18" s="150" t="str">
        <f>IF(AD17="","",VLOOKUP(AD17,#REF!,10,FALSE))</f>
        <v/>
      </c>
      <c r="AE18" s="150" t="str">
        <f>IF(AE17="","",VLOOKUP(AE17,#REF!,10,FALSE))</f>
        <v/>
      </c>
      <c r="AF18" s="150" t="str">
        <f>IF(AF17="","",VLOOKUP(AF17,#REF!,10,FALSE))</f>
        <v/>
      </c>
      <c r="AG18" s="151" t="str">
        <f>IF(AG17="","",VLOOKUP(AG17,#REF!,10,FALSE))</f>
        <v/>
      </c>
      <c r="AH18" s="149" t="str">
        <f>IF(AH17="","",VLOOKUP(AH17,#REF!,10,FALSE))</f>
        <v/>
      </c>
      <c r="AI18" s="150" t="str">
        <f>IF(AI17="","",VLOOKUP(AI17,#REF!,10,FALSE))</f>
        <v/>
      </c>
      <c r="AJ18" s="150" t="str">
        <f>IF(AJ17="","",VLOOKUP(AJ17,#REF!,10,FALSE))</f>
        <v/>
      </c>
      <c r="AK18" s="150" t="str">
        <f>IF(AK17="","",VLOOKUP(AK17,#REF!,10,FALSE))</f>
        <v/>
      </c>
      <c r="AL18" s="150" t="str">
        <f>IF(AL17="","",VLOOKUP(AL17,#REF!,10,FALSE))</f>
        <v/>
      </c>
      <c r="AM18" s="150" t="str">
        <f>IF(AM17="","",VLOOKUP(AM17,#REF!,10,FALSE))</f>
        <v/>
      </c>
      <c r="AN18" s="151" t="str">
        <f>IF(AN17="","",VLOOKUP(AN17,#REF!,10,FALSE))</f>
        <v/>
      </c>
      <c r="AO18" s="149" t="str">
        <f>IF(AO17="","",VLOOKUP(AO17,#REF!,10,FALSE))</f>
        <v/>
      </c>
      <c r="AP18" s="150" t="str">
        <f>IF(AP17="","",VLOOKUP(AP17,#REF!,10,FALSE))</f>
        <v/>
      </c>
      <c r="AQ18" s="150" t="str">
        <f>IF(AQ17="","",VLOOKUP(AQ17,#REF!,10,FALSE))</f>
        <v/>
      </c>
      <c r="AR18" s="150" t="str">
        <f>IF(AR17="","",VLOOKUP(AR17,#REF!,10,FALSE))</f>
        <v/>
      </c>
      <c r="AS18" s="150" t="str">
        <f>IF(AS17="","",VLOOKUP(AS17,#REF!,10,FALSE))</f>
        <v/>
      </c>
      <c r="AT18" s="150" t="str">
        <f>IF(AT17="","",VLOOKUP(AT17,#REF!,10,FALSE))</f>
        <v/>
      </c>
      <c r="AU18" s="151" t="str">
        <f>IF(AU17="","",VLOOKUP(AU17,#REF!,10,FALSE))</f>
        <v/>
      </c>
      <c r="AV18" s="149" t="str">
        <f>IF(AV17="","",VLOOKUP(AV17,#REF!,10,FALSE))</f>
        <v/>
      </c>
      <c r="AW18" s="150" t="str">
        <f>IF(AW17="","",VLOOKUP(AW17,#REF!,10,FALSE))</f>
        <v/>
      </c>
      <c r="AX18" s="150" t="str">
        <f>IF(AX17="","",VLOOKUP(AX17,#REF!,10,FALSE))</f>
        <v/>
      </c>
      <c r="AY18" s="150" t="str">
        <f>IF(AY17="","",VLOOKUP(AY17,#REF!,10,FALSE))</f>
        <v/>
      </c>
      <c r="AZ18" s="150" t="str">
        <f>IF(AZ17="","",VLOOKUP(AZ17,#REF!,10,FALSE))</f>
        <v/>
      </c>
      <c r="BA18" s="150" t="str">
        <f>IF(BA17="","",VLOOKUP(BA17,#REF!,10,FALSE))</f>
        <v/>
      </c>
      <c r="BB18" s="151" t="str">
        <f>IF(BB17="","",VLOOKUP(BB17,#REF!,10,FALSE))</f>
        <v/>
      </c>
      <c r="BC18" s="149" t="str">
        <f>IF(BC17="","",VLOOKUP(BC17,#REF!,10,FALSE))</f>
        <v/>
      </c>
      <c r="BD18" s="150" t="str">
        <f>IF(BD17="","",VLOOKUP(BD17,#REF!,10,FALSE))</f>
        <v/>
      </c>
      <c r="BE18" s="150" t="str">
        <f>IF(BE17="","",VLOOKUP(BE17,#REF!,10,FALSE))</f>
        <v/>
      </c>
      <c r="BF18" s="152">
        <f>IF($BI$3="４週",SUM(AA18:BB18),IF($BI$3="暦月",SUM(AA18:BE18),""))</f>
        <v>0</v>
      </c>
      <c r="BG18" s="153"/>
      <c r="BH18" s="154">
        <f>IF($BI$3="４週",BF18/4,IF($BI$3="暦月",(BF18/($BI$8/7)),""))</f>
        <v>0</v>
      </c>
      <c r="BI18" s="153"/>
      <c r="BJ18" s="155"/>
      <c r="BK18" s="156"/>
      <c r="BL18" s="156"/>
      <c r="BM18" s="156"/>
      <c r="BN18" s="157"/>
    </row>
    <row r="19" spans="2:66" ht="20.25" customHeight="1" x14ac:dyDescent="0.45">
      <c r="B19" s="102">
        <f>B17+1</f>
        <v>2</v>
      </c>
      <c r="C19" s="158"/>
      <c r="D19" s="159"/>
      <c r="E19" s="14"/>
      <c r="F19" s="134"/>
      <c r="G19" s="160"/>
      <c r="H19" s="161"/>
      <c r="I19" s="162"/>
      <c r="J19" s="163"/>
      <c r="K19" s="162"/>
      <c r="L19" s="163"/>
      <c r="M19" s="164"/>
      <c r="N19" s="165"/>
      <c r="O19" s="166"/>
      <c r="P19" s="167"/>
      <c r="Q19" s="167"/>
      <c r="R19" s="161"/>
      <c r="S19" s="143"/>
      <c r="T19" s="144"/>
      <c r="U19" s="144"/>
      <c r="V19" s="144"/>
      <c r="W19" s="145"/>
      <c r="X19" s="168" t="s">
        <v>39</v>
      </c>
      <c r="Y19" s="169"/>
      <c r="Z19" s="170"/>
      <c r="AA19" s="171"/>
      <c r="AB19" s="172"/>
      <c r="AC19" s="172"/>
      <c r="AD19" s="172"/>
      <c r="AE19" s="172"/>
      <c r="AF19" s="172"/>
      <c r="AG19" s="173"/>
      <c r="AH19" s="171"/>
      <c r="AI19" s="172"/>
      <c r="AJ19" s="172"/>
      <c r="AK19" s="172"/>
      <c r="AL19" s="172"/>
      <c r="AM19" s="172"/>
      <c r="AN19" s="173"/>
      <c r="AO19" s="171"/>
      <c r="AP19" s="172"/>
      <c r="AQ19" s="172"/>
      <c r="AR19" s="172"/>
      <c r="AS19" s="172"/>
      <c r="AT19" s="172"/>
      <c r="AU19" s="173"/>
      <c r="AV19" s="171"/>
      <c r="AW19" s="172"/>
      <c r="AX19" s="172"/>
      <c r="AY19" s="172"/>
      <c r="AZ19" s="172"/>
      <c r="BA19" s="172"/>
      <c r="BB19" s="173"/>
      <c r="BC19" s="171"/>
      <c r="BD19" s="172"/>
      <c r="BE19" s="174"/>
      <c r="BF19" s="175"/>
      <c r="BG19" s="176"/>
      <c r="BH19" s="177"/>
      <c r="BI19" s="178"/>
      <c r="BJ19" s="179"/>
      <c r="BK19" s="180"/>
      <c r="BL19" s="180"/>
      <c r="BM19" s="180"/>
      <c r="BN19" s="181"/>
    </row>
    <row r="20" spans="2:66" ht="20.25" customHeight="1" x14ac:dyDescent="0.45">
      <c r="B20" s="131"/>
      <c r="C20" s="132"/>
      <c r="D20" s="133"/>
      <c r="E20" s="14"/>
      <c r="F20" s="134"/>
      <c r="G20" s="135"/>
      <c r="H20" s="136"/>
      <c r="I20" s="137"/>
      <c r="J20" s="138">
        <f>G19</f>
        <v>0</v>
      </c>
      <c r="K20" s="137"/>
      <c r="L20" s="138">
        <f>M19</f>
        <v>0</v>
      </c>
      <c r="M20" s="139"/>
      <c r="N20" s="140"/>
      <c r="O20" s="141"/>
      <c r="P20" s="142"/>
      <c r="Q20" s="142"/>
      <c r="R20" s="136"/>
      <c r="S20" s="143"/>
      <c r="T20" s="144"/>
      <c r="U20" s="144"/>
      <c r="V20" s="144"/>
      <c r="W20" s="145"/>
      <c r="X20" s="146" t="s">
        <v>40</v>
      </c>
      <c r="Y20" s="147"/>
      <c r="Z20" s="148"/>
      <c r="AA20" s="149" t="str">
        <f>IF(AA19="","",VLOOKUP(AA19,#REF!,10,FALSE))</f>
        <v/>
      </c>
      <c r="AB20" s="150" t="str">
        <f>IF(AB19="","",VLOOKUP(AB19,#REF!,10,FALSE))</f>
        <v/>
      </c>
      <c r="AC20" s="150" t="str">
        <f>IF(AC19="","",VLOOKUP(AC19,#REF!,10,FALSE))</f>
        <v/>
      </c>
      <c r="AD20" s="150" t="str">
        <f>IF(AD19="","",VLOOKUP(AD19,#REF!,10,FALSE))</f>
        <v/>
      </c>
      <c r="AE20" s="150" t="str">
        <f>IF(AE19="","",VLOOKUP(AE19,#REF!,10,FALSE))</f>
        <v/>
      </c>
      <c r="AF20" s="150" t="str">
        <f>IF(AF19="","",VLOOKUP(AF19,#REF!,10,FALSE))</f>
        <v/>
      </c>
      <c r="AG20" s="151" t="str">
        <f>IF(AG19="","",VLOOKUP(AG19,#REF!,10,FALSE))</f>
        <v/>
      </c>
      <c r="AH20" s="149" t="str">
        <f>IF(AH19="","",VLOOKUP(AH19,#REF!,10,FALSE))</f>
        <v/>
      </c>
      <c r="AI20" s="150" t="str">
        <f>IF(AI19="","",VLOOKUP(AI19,#REF!,10,FALSE))</f>
        <v/>
      </c>
      <c r="AJ20" s="150" t="str">
        <f>IF(AJ19="","",VLOOKUP(AJ19,#REF!,10,FALSE))</f>
        <v/>
      </c>
      <c r="AK20" s="150" t="str">
        <f>IF(AK19="","",VLOOKUP(AK19,#REF!,10,FALSE))</f>
        <v/>
      </c>
      <c r="AL20" s="150" t="str">
        <f>IF(AL19="","",VLOOKUP(AL19,#REF!,10,FALSE))</f>
        <v/>
      </c>
      <c r="AM20" s="150" t="str">
        <f>IF(AM19="","",VLOOKUP(AM19,#REF!,10,FALSE))</f>
        <v/>
      </c>
      <c r="AN20" s="151" t="str">
        <f>IF(AN19="","",VLOOKUP(AN19,#REF!,10,FALSE))</f>
        <v/>
      </c>
      <c r="AO20" s="149" t="str">
        <f>IF(AO19="","",VLOOKUP(AO19,#REF!,10,FALSE))</f>
        <v/>
      </c>
      <c r="AP20" s="150" t="str">
        <f>IF(AP19="","",VLOOKUP(AP19,#REF!,10,FALSE))</f>
        <v/>
      </c>
      <c r="AQ20" s="150" t="str">
        <f>IF(AQ19="","",VLOOKUP(AQ19,#REF!,10,FALSE))</f>
        <v/>
      </c>
      <c r="AR20" s="150" t="str">
        <f>IF(AR19="","",VLOOKUP(AR19,#REF!,10,FALSE))</f>
        <v/>
      </c>
      <c r="AS20" s="150" t="str">
        <f>IF(AS19="","",VLOOKUP(AS19,#REF!,10,FALSE))</f>
        <v/>
      </c>
      <c r="AT20" s="150" t="str">
        <f>IF(AT19="","",VLOOKUP(AT19,#REF!,10,FALSE))</f>
        <v/>
      </c>
      <c r="AU20" s="151" t="str">
        <f>IF(AU19="","",VLOOKUP(AU19,#REF!,10,FALSE))</f>
        <v/>
      </c>
      <c r="AV20" s="149" t="str">
        <f>IF(AV19="","",VLOOKUP(AV19,#REF!,10,FALSE))</f>
        <v/>
      </c>
      <c r="AW20" s="150" t="str">
        <f>IF(AW19="","",VLOOKUP(AW19,#REF!,10,FALSE))</f>
        <v/>
      </c>
      <c r="AX20" s="150" t="str">
        <f>IF(AX19="","",VLOOKUP(AX19,#REF!,10,FALSE))</f>
        <v/>
      </c>
      <c r="AY20" s="150" t="str">
        <f>IF(AY19="","",VLOOKUP(AY19,#REF!,10,FALSE))</f>
        <v/>
      </c>
      <c r="AZ20" s="150" t="str">
        <f>IF(AZ19="","",VLOOKUP(AZ19,#REF!,10,FALSE))</f>
        <v/>
      </c>
      <c r="BA20" s="150" t="str">
        <f>IF(BA19="","",VLOOKUP(BA19,#REF!,10,FALSE))</f>
        <v/>
      </c>
      <c r="BB20" s="151" t="str">
        <f>IF(BB19="","",VLOOKUP(BB19,#REF!,10,FALSE))</f>
        <v/>
      </c>
      <c r="BC20" s="149" t="str">
        <f>IF(BC19="","",VLOOKUP(BC19,#REF!,10,FALSE))</f>
        <v/>
      </c>
      <c r="BD20" s="150" t="str">
        <f>IF(BD19="","",VLOOKUP(BD19,#REF!,10,FALSE))</f>
        <v/>
      </c>
      <c r="BE20" s="150" t="str">
        <f>IF(BE19="","",VLOOKUP(BE19,#REF!,10,FALSE))</f>
        <v/>
      </c>
      <c r="BF20" s="152">
        <f>IF($BI$3="４週",SUM(AA20:BB20),IF($BI$3="暦月",SUM(AA20:BE20),""))</f>
        <v>0</v>
      </c>
      <c r="BG20" s="153"/>
      <c r="BH20" s="154">
        <f>IF($BI$3="４週",BF20/4,IF($BI$3="暦月",(BF20/($BI$8/7)),""))</f>
        <v>0</v>
      </c>
      <c r="BI20" s="153"/>
      <c r="BJ20" s="155"/>
      <c r="BK20" s="156"/>
      <c r="BL20" s="156"/>
      <c r="BM20" s="156"/>
      <c r="BN20" s="157"/>
    </row>
    <row r="21" spans="2:66" ht="20.25" customHeight="1" x14ac:dyDescent="0.45">
      <c r="B21" s="102">
        <f>B19+1</f>
        <v>3</v>
      </c>
      <c r="C21" s="158"/>
      <c r="D21" s="159"/>
      <c r="E21" s="14"/>
      <c r="F21" s="134"/>
      <c r="G21" s="160"/>
      <c r="H21" s="161"/>
      <c r="I21" s="137"/>
      <c r="J21" s="138"/>
      <c r="K21" s="137"/>
      <c r="L21" s="138"/>
      <c r="M21" s="164"/>
      <c r="N21" s="165"/>
      <c r="O21" s="166"/>
      <c r="P21" s="167"/>
      <c r="Q21" s="167"/>
      <c r="R21" s="161"/>
      <c r="S21" s="143"/>
      <c r="T21" s="144"/>
      <c r="U21" s="144"/>
      <c r="V21" s="144"/>
      <c r="W21" s="145"/>
      <c r="X21" s="168" t="s">
        <v>39</v>
      </c>
      <c r="Y21" s="169"/>
      <c r="Z21" s="170"/>
      <c r="AA21" s="171"/>
      <c r="AB21" s="172"/>
      <c r="AC21" s="172"/>
      <c r="AD21" s="172"/>
      <c r="AE21" s="172"/>
      <c r="AF21" s="172"/>
      <c r="AG21" s="173"/>
      <c r="AH21" s="171"/>
      <c r="AI21" s="172"/>
      <c r="AJ21" s="172"/>
      <c r="AK21" s="172"/>
      <c r="AL21" s="172"/>
      <c r="AM21" s="172"/>
      <c r="AN21" s="173"/>
      <c r="AO21" s="171"/>
      <c r="AP21" s="172"/>
      <c r="AQ21" s="172"/>
      <c r="AR21" s="172"/>
      <c r="AS21" s="172"/>
      <c r="AT21" s="172"/>
      <c r="AU21" s="173"/>
      <c r="AV21" s="171"/>
      <c r="AW21" s="172"/>
      <c r="AX21" s="172"/>
      <c r="AY21" s="172"/>
      <c r="AZ21" s="172"/>
      <c r="BA21" s="172"/>
      <c r="BB21" s="173"/>
      <c r="BC21" s="171"/>
      <c r="BD21" s="172"/>
      <c r="BE21" s="174"/>
      <c r="BF21" s="175"/>
      <c r="BG21" s="176"/>
      <c r="BH21" s="177"/>
      <c r="BI21" s="178"/>
      <c r="BJ21" s="179"/>
      <c r="BK21" s="180"/>
      <c r="BL21" s="180"/>
      <c r="BM21" s="180"/>
      <c r="BN21" s="181"/>
    </row>
    <row r="22" spans="2:66" ht="20.25" customHeight="1" x14ac:dyDescent="0.45">
      <c r="B22" s="131"/>
      <c r="C22" s="132"/>
      <c r="D22" s="133"/>
      <c r="E22" s="14"/>
      <c r="F22" s="134"/>
      <c r="G22" s="135"/>
      <c r="H22" s="136"/>
      <c r="I22" s="137"/>
      <c r="J22" s="138">
        <f>G21</f>
        <v>0</v>
      </c>
      <c r="K22" s="137"/>
      <c r="L22" s="138">
        <f>M21</f>
        <v>0</v>
      </c>
      <c r="M22" s="139"/>
      <c r="N22" s="140"/>
      <c r="O22" s="141"/>
      <c r="P22" s="142"/>
      <c r="Q22" s="142"/>
      <c r="R22" s="136"/>
      <c r="S22" s="143"/>
      <c r="T22" s="144"/>
      <c r="U22" s="144"/>
      <c r="V22" s="144"/>
      <c r="W22" s="145"/>
      <c r="X22" s="146" t="s">
        <v>40</v>
      </c>
      <c r="Y22" s="147"/>
      <c r="Z22" s="148"/>
      <c r="AA22" s="149" t="str">
        <f>IF(AA21="","",VLOOKUP(AA21,#REF!,10,FALSE))</f>
        <v/>
      </c>
      <c r="AB22" s="150" t="str">
        <f>IF(AB21="","",VLOOKUP(AB21,#REF!,10,FALSE))</f>
        <v/>
      </c>
      <c r="AC22" s="150" t="str">
        <f>IF(AC21="","",VLOOKUP(AC21,#REF!,10,FALSE))</f>
        <v/>
      </c>
      <c r="AD22" s="150" t="str">
        <f>IF(AD21="","",VLOOKUP(AD21,#REF!,10,FALSE))</f>
        <v/>
      </c>
      <c r="AE22" s="150" t="str">
        <f>IF(AE21="","",VLOOKUP(AE21,#REF!,10,FALSE))</f>
        <v/>
      </c>
      <c r="AF22" s="150" t="str">
        <f>IF(AF21="","",VLOOKUP(AF21,#REF!,10,FALSE))</f>
        <v/>
      </c>
      <c r="AG22" s="151" t="str">
        <f>IF(AG21="","",VLOOKUP(AG21,#REF!,10,FALSE))</f>
        <v/>
      </c>
      <c r="AH22" s="149" t="str">
        <f>IF(AH21="","",VLOOKUP(AH21,#REF!,10,FALSE))</f>
        <v/>
      </c>
      <c r="AI22" s="150" t="str">
        <f>IF(AI21="","",VLOOKUP(AI21,#REF!,10,FALSE))</f>
        <v/>
      </c>
      <c r="AJ22" s="150" t="str">
        <f>IF(AJ21="","",VLOOKUP(AJ21,#REF!,10,FALSE))</f>
        <v/>
      </c>
      <c r="AK22" s="150" t="str">
        <f>IF(AK21="","",VLOOKUP(AK21,#REF!,10,FALSE))</f>
        <v/>
      </c>
      <c r="AL22" s="150" t="str">
        <f>IF(AL21="","",VLOOKUP(AL21,#REF!,10,FALSE))</f>
        <v/>
      </c>
      <c r="AM22" s="150" t="str">
        <f>IF(AM21="","",VLOOKUP(AM21,#REF!,10,FALSE))</f>
        <v/>
      </c>
      <c r="AN22" s="151" t="str">
        <f>IF(AN21="","",VLOOKUP(AN21,#REF!,10,FALSE))</f>
        <v/>
      </c>
      <c r="AO22" s="149" t="str">
        <f>IF(AO21="","",VLOOKUP(AO21,#REF!,10,FALSE))</f>
        <v/>
      </c>
      <c r="AP22" s="150" t="str">
        <f>IF(AP21="","",VLOOKUP(AP21,#REF!,10,FALSE))</f>
        <v/>
      </c>
      <c r="AQ22" s="150" t="str">
        <f>IF(AQ21="","",VLOOKUP(AQ21,#REF!,10,FALSE))</f>
        <v/>
      </c>
      <c r="AR22" s="150" t="str">
        <f>IF(AR21="","",VLOOKUP(AR21,#REF!,10,FALSE))</f>
        <v/>
      </c>
      <c r="AS22" s="150" t="str">
        <f>IF(AS21="","",VLOOKUP(AS21,#REF!,10,FALSE))</f>
        <v/>
      </c>
      <c r="AT22" s="150" t="str">
        <f>IF(AT21="","",VLOOKUP(AT21,#REF!,10,FALSE))</f>
        <v/>
      </c>
      <c r="AU22" s="151" t="str">
        <f>IF(AU21="","",VLOOKUP(AU21,#REF!,10,FALSE))</f>
        <v/>
      </c>
      <c r="AV22" s="149" t="str">
        <f>IF(AV21="","",VLOOKUP(AV21,#REF!,10,FALSE))</f>
        <v/>
      </c>
      <c r="AW22" s="150" t="str">
        <f>IF(AW21="","",VLOOKUP(AW21,#REF!,10,FALSE))</f>
        <v/>
      </c>
      <c r="AX22" s="150" t="str">
        <f>IF(AX21="","",VLOOKUP(AX21,#REF!,10,FALSE))</f>
        <v/>
      </c>
      <c r="AY22" s="150" t="str">
        <f>IF(AY21="","",VLOOKUP(AY21,#REF!,10,FALSE))</f>
        <v/>
      </c>
      <c r="AZ22" s="150" t="str">
        <f>IF(AZ21="","",VLOOKUP(AZ21,#REF!,10,FALSE))</f>
        <v/>
      </c>
      <c r="BA22" s="150" t="str">
        <f>IF(BA21="","",VLOOKUP(BA21,#REF!,10,FALSE))</f>
        <v/>
      </c>
      <c r="BB22" s="151" t="str">
        <f>IF(BB21="","",VLOOKUP(BB21,#REF!,10,FALSE))</f>
        <v/>
      </c>
      <c r="BC22" s="149" t="str">
        <f>IF(BC21="","",VLOOKUP(BC21,#REF!,10,FALSE))</f>
        <v/>
      </c>
      <c r="BD22" s="150" t="str">
        <f>IF(BD21="","",VLOOKUP(BD21,#REF!,10,FALSE))</f>
        <v/>
      </c>
      <c r="BE22" s="150" t="str">
        <f>IF(BE21="","",VLOOKUP(BE21,#REF!,10,FALSE))</f>
        <v/>
      </c>
      <c r="BF22" s="152">
        <f>IF($BI$3="４週",SUM(AA22:BB22),IF($BI$3="暦月",SUM(AA22:BE22),""))</f>
        <v>0</v>
      </c>
      <c r="BG22" s="153"/>
      <c r="BH22" s="154">
        <f>IF($BI$3="４週",BF22/4,IF($BI$3="暦月",(BF22/($BI$8/7)),""))</f>
        <v>0</v>
      </c>
      <c r="BI22" s="153"/>
      <c r="BJ22" s="155"/>
      <c r="BK22" s="156"/>
      <c r="BL22" s="156"/>
      <c r="BM22" s="156"/>
      <c r="BN22" s="157"/>
    </row>
    <row r="23" spans="2:66" ht="20.25" customHeight="1" x14ac:dyDescent="0.45">
      <c r="B23" s="102">
        <f>B21+1</f>
        <v>4</v>
      </c>
      <c r="C23" s="158"/>
      <c r="D23" s="159"/>
      <c r="E23" s="14"/>
      <c r="F23" s="134"/>
      <c r="G23" s="160"/>
      <c r="H23" s="161"/>
      <c r="I23" s="137"/>
      <c r="J23" s="138"/>
      <c r="K23" s="137"/>
      <c r="L23" s="138"/>
      <c r="M23" s="164"/>
      <c r="N23" s="165"/>
      <c r="O23" s="166"/>
      <c r="P23" s="167"/>
      <c r="Q23" s="167"/>
      <c r="R23" s="161"/>
      <c r="S23" s="143"/>
      <c r="T23" s="144"/>
      <c r="U23" s="144"/>
      <c r="V23" s="144"/>
      <c r="W23" s="145"/>
      <c r="X23" s="168" t="s">
        <v>39</v>
      </c>
      <c r="Y23" s="169"/>
      <c r="Z23" s="170"/>
      <c r="AA23" s="171"/>
      <c r="AB23" s="172"/>
      <c r="AC23" s="172"/>
      <c r="AD23" s="172"/>
      <c r="AE23" s="172"/>
      <c r="AF23" s="172"/>
      <c r="AG23" s="173"/>
      <c r="AH23" s="171"/>
      <c r="AI23" s="172"/>
      <c r="AJ23" s="172"/>
      <c r="AK23" s="172"/>
      <c r="AL23" s="172"/>
      <c r="AM23" s="172"/>
      <c r="AN23" s="173"/>
      <c r="AO23" s="171"/>
      <c r="AP23" s="172"/>
      <c r="AQ23" s="172"/>
      <c r="AR23" s="172"/>
      <c r="AS23" s="172"/>
      <c r="AT23" s="172"/>
      <c r="AU23" s="173"/>
      <c r="AV23" s="171"/>
      <c r="AW23" s="172"/>
      <c r="AX23" s="172"/>
      <c r="AY23" s="172"/>
      <c r="AZ23" s="172"/>
      <c r="BA23" s="172"/>
      <c r="BB23" s="173"/>
      <c r="BC23" s="171"/>
      <c r="BD23" s="172"/>
      <c r="BE23" s="174"/>
      <c r="BF23" s="175"/>
      <c r="BG23" s="176"/>
      <c r="BH23" s="177"/>
      <c r="BI23" s="178"/>
      <c r="BJ23" s="179"/>
      <c r="BK23" s="180"/>
      <c r="BL23" s="180"/>
      <c r="BM23" s="180"/>
      <c r="BN23" s="181"/>
    </row>
    <row r="24" spans="2:66" ht="20.25" customHeight="1" x14ac:dyDescent="0.45">
      <c r="B24" s="131"/>
      <c r="C24" s="132"/>
      <c r="D24" s="133"/>
      <c r="E24" s="14"/>
      <c r="F24" s="134"/>
      <c r="G24" s="135"/>
      <c r="H24" s="136"/>
      <c r="I24" s="137"/>
      <c r="J24" s="138">
        <f>G23</f>
        <v>0</v>
      </c>
      <c r="K24" s="137"/>
      <c r="L24" s="138">
        <f>M23</f>
        <v>0</v>
      </c>
      <c r="M24" s="139"/>
      <c r="N24" s="140"/>
      <c r="O24" s="141"/>
      <c r="P24" s="142"/>
      <c r="Q24" s="142"/>
      <c r="R24" s="136"/>
      <c r="S24" s="143"/>
      <c r="T24" s="144"/>
      <c r="U24" s="144"/>
      <c r="V24" s="144"/>
      <c r="W24" s="145"/>
      <c r="X24" s="146" t="s">
        <v>40</v>
      </c>
      <c r="Y24" s="147"/>
      <c r="Z24" s="148"/>
      <c r="AA24" s="149" t="str">
        <f>IF(AA23="","",VLOOKUP(AA23,#REF!,10,FALSE))</f>
        <v/>
      </c>
      <c r="AB24" s="150" t="str">
        <f>IF(AB23="","",VLOOKUP(AB23,#REF!,10,FALSE))</f>
        <v/>
      </c>
      <c r="AC24" s="150" t="str">
        <f>IF(AC23="","",VLOOKUP(AC23,#REF!,10,FALSE))</f>
        <v/>
      </c>
      <c r="AD24" s="150" t="str">
        <f>IF(AD23="","",VLOOKUP(AD23,#REF!,10,FALSE))</f>
        <v/>
      </c>
      <c r="AE24" s="150" t="str">
        <f>IF(AE23="","",VLOOKUP(AE23,#REF!,10,FALSE))</f>
        <v/>
      </c>
      <c r="AF24" s="150" t="str">
        <f>IF(AF23="","",VLOOKUP(AF23,#REF!,10,FALSE))</f>
        <v/>
      </c>
      <c r="AG24" s="151" t="str">
        <f>IF(AG23="","",VLOOKUP(AG23,#REF!,10,FALSE))</f>
        <v/>
      </c>
      <c r="AH24" s="149" t="str">
        <f>IF(AH23="","",VLOOKUP(AH23,#REF!,10,FALSE))</f>
        <v/>
      </c>
      <c r="AI24" s="150" t="str">
        <f>IF(AI23="","",VLOOKUP(AI23,#REF!,10,FALSE))</f>
        <v/>
      </c>
      <c r="AJ24" s="150" t="str">
        <f>IF(AJ23="","",VLOOKUP(AJ23,#REF!,10,FALSE))</f>
        <v/>
      </c>
      <c r="AK24" s="150" t="str">
        <f>IF(AK23="","",VLOOKUP(AK23,#REF!,10,FALSE))</f>
        <v/>
      </c>
      <c r="AL24" s="150" t="str">
        <f>IF(AL23="","",VLOOKUP(AL23,#REF!,10,FALSE))</f>
        <v/>
      </c>
      <c r="AM24" s="150" t="str">
        <f>IF(AM23="","",VLOOKUP(AM23,#REF!,10,FALSE))</f>
        <v/>
      </c>
      <c r="AN24" s="151" t="str">
        <f>IF(AN23="","",VLOOKUP(AN23,#REF!,10,FALSE))</f>
        <v/>
      </c>
      <c r="AO24" s="149" t="str">
        <f>IF(AO23="","",VLOOKUP(AO23,#REF!,10,FALSE))</f>
        <v/>
      </c>
      <c r="AP24" s="150" t="str">
        <f>IF(AP23="","",VLOOKUP(AP23,#REF!,10,FALSE))</f>
        <v/>
      </c>
      <c r="AQ24" s="150" t="str">
        <f>IF(AQ23="","",VLOOKUP(AQ23,#REF!,10,FALSE))</f>
        <v/>
      </c>
      <c r="AR24" s="150" t="str">
        <f>IF(AR23="","",VLOOKUP(AR23,#REF!,10,FALSE))</f>
        <v/>
      </c>
      <c r="AS24" s="150" t="str">
        <f>IF(AS23="","",VLOOKUP(AS23,#REF!,10,FALSE))</f>
        <v/>
      </c>
      <c r="AT24" s="150" t="str">
        <f>IF(AT23="","",VLOOKUP(AT23,#REF!,10,FALSE))</f>
        <v/>
      </c>
      <c r="AU24" s="151" t="str">
        <f>IF(AU23="","",VLOOKUP(AU23,#REF!,10,FALSE))</f>
        <v/>
      </c>
      <c r="AV24" s="149" t="str">
        <f>IF(AV23="","",VLOOKUP(AV23,#REF!,10,FALSE))</f>
        <v/>
      </c>
      <c r="AW24" s="150" t="str">
        <f>IF(AW23="","",VLOOKUP(AW23,#REF!,10,FALSE))</f>
        <v/>
      </c>
      <c r="AX24" s="150" t="str">
        <f>IF(AX23="","",VLOOKUP(AX23,#REF!,10,FALSE))</f>
        <v/>
      </c>
      <c r="AY24" s="150" t="str">
        <f>IF(AY23="","",VLOOKUP(AY23,#REF!,10,FALSE))</f>
        <v/>
      </c>
      <c r="AZ24" s="150" t="str">
        <f>IF(AZ23="","",VLOOKUP(AZ23,#REF!,10,FALSE))</f>
        <v/>
      </c>
      <c r="BA24" s="150" t="str">
        <f>IF(BA23="","",VLOOKUP(BA23,#REF!,10,FALSE))</f>
        <v/>
      </c>
      <c r="BB24" s="151" t="str">
        <f>IF(BB23="","",VLOOKUP(BB23,#REF!,10,FALSE))</f>
        <v/>
      </c>
      <c r="BC24" s="149" t="str">
        <f>IF(BC23="","",VLOOKUP(BC23,#REF!,10,FALSE))</f>
        <v/>
      </c>
      <c r="BD24" s="150" t="str">
        <f>IF(BD23="","",VLOOKUP(BD23,#REF!,10,FALSE))</f>
        <v/>
      </c>
      <c r="BE24" s="150" t="str">
        <f>IF(BE23="","",VLOOKUP(BE23,#REF!,10,FALSE))</f>
        <v/>
      </c>
      <c r="BF24" s="152">
        <f>IF($BI$3="４週",SUM(AA24:BB24),IF($BI$3="暦月",SUM(AA24:BE24),""))</f>
        <v>0</v>
      </c>
      <c r="BG24" s="153"/>
      <c r="BH24" s="154">
        <f>IF($BI$3="４週",BF24/4,IF($BI$3="暦月",(BF24/($BI$8/7)),""))</f>
        <v>0</v>
      </c>
      <c r="BI24" s="153"/>
      <c r="BJ24" s="155"/>
      <c r="BK24" s="156"/>
      <c r="BL24" s="156"/>
      <c r="BM24" s="156"/>
      <c r="BN24" s="157"/>
    </row>
    <row r="25" spans="2:66" ht="20.25" customHeight="1" x14ac:dyDescent="0.45">
      <c r="B25" s="102">
        <f>B23+1</f>
        <v>5</v>
      </c>
      <c r="C25" s="158"/>
      <c r="D25" s="159"/>
      <c r="E25" s="14"/>
      <c r="F25" s="134"/>
      <c r="G25" s="160"/>
      <c r="H25" s="161"/>
      <c r="I25" s="137"/>
      <c r="J25" s="138"/>
      <c r="K25" s="137"/>
      <c r="L25" s="138"/>
      <c r="M25" s="164"/>
      <c r="N25" s="165"/>
      <c r="O25" s="166"/>
      <c r="P25" s="167"/>
      <c r="Q25" s="167"/>
      <c r="R25" s="161"/>
      <c r="S25" s="143"/>
      <c r="T25" s="144"/>
      <c r="U25" s="144"/>
      <c r="V25" s="144"/>
      <c r="W25" s="145"/>
      <c r="X25" s="168" t="s">
        <v>39</v>
      </c>
      <c r="Y25" s="169"/>
      <c r="Z25" s="170"/>
      <c r="AA25" s="171"/>
      <c r="AB25" s="172"/>
      <c r="AC25" s="172"/>
      <c r="AD25" s="172"/>
      <c r="AE25" s="172"/>
      <c r="AF25" s="172"/>
      <c r="AG25" s="173"/>
      <c r="AH25" s="171"/>
      <c r="AI25" s="172"/>
      <c r="AJ25" s="172"/>
      <c r="AK25" s="172"/>
      <c r="AL25" s="172"/>
      <c r="AM25" s="172"/>
      <c r="AN25" s="173"/>
      <c r="AO25" s="171"/>
      <c r="AP25" s="172"/>
      <c r="AQ25" s="172"/>
      <c r="AR25" s="172"/>
      <c r="AS25" s="172"/>
      <c r="AT25" s="172"/>
      <c r="AU25" s="173"/>
      <c r="AV25" s="171"/>
      <c r="AW25" s="172"/>
      <c r="AX25" s="172"/>
      <c r="AY25" s="172"/>
      <c r="AZ25" s="172"/>
      <c r="BA25" s="172"/>
      <c r="BB25" s="173"/>
      <c r="BC25" s="171"/>
      <c r="BD25" s="172"/>
      <c r="BE25" s="174"/>
      <c r="BF25" s="175"/>
      <c r="BG25" s="176"/>
      <c r="BH25" s="177"/>
      <c r="BI25" s="178"/>
      <c r="BJ25" s="179"/>
      <c r="BK25" s="180"/>
      <c r="BL25" s="180"/>
      <c r="BM25" s="180"/>
      <c r="BN25" s="181"/>
    </row>
    <row r="26" spans="2:66" ht="20.25" customHeight="1" x14ac:dyDescent="0.45">
      <c r="B26" s="131"/>
      <c r="C26" s="132"/>
      <c r="D26" s="133"/>
      <c r="E26" s="14"/>
      <c r="F26" s="134"/>
      <c r="G26" s="135"/>
      <c r="H26" s="136"/>
      <c r="I26" s="137"/>
      <c r="J26" s="138">
        <f>G25</f>
        <v>0</v>
      </c>
      <c r="K26" s="137"/>
      <c r="L26" s="138">
        <f>M25</f>
        <v>0</v>
      </c>
      <c r="M26" s="139"/>
      <c r="N26" s="140"/>
      <c r="O26" s="141"/>
      <c r="P26" s="142"/>
      <c r="Q26" s="142"/>
      <c r="R26" s="136"/>
      <c r="S26" s="143"/>
      <c r="T26" s="144"/>
      <c r="U26" s="144"/>
      <c r="V26" s="144"/>
      <c r="W26" s="145"/>
      <c r="X26" s="182" t="s">
        <v>40</v>
      </c>
      <c r="Y26" s="183"/>
      <c r="Z26" s="184"/>
      <c r="AA26" s="149" t="str">
        <f>IF(AA25="","",VLOOKUP(AA25,#REF!,10,FALSE))</f>
        <v/>
      </c>
      <c r="AB26" s="150" t="str">
        <f>IF(AB25="","",VLOOKUP(AB25,#REF!,10,FALSE))</f>
        <v/>
      </c>
      <c r="AC26" s="150" t="str">
        <f>IF(AC25="","",VLOOKUP(AC25,#REF!,10,FALSE))</f>
        <v/>
      </c>
      <c r="AD26" s="150" t="str">
        <f>IF(AD25="","",VLOOKUP(AD25,#REF!,10,FALSE))</f>
        <v/>
      </c>
      <c r="AE26" s="150" t="str">
        <f>IF(AE25="","",VLOOKUP(AE25,#REF!,10,FALSE))</f>
        <v/>
      </c>
      <c r="AF26" s="150" t="str">
        <f>IF(AF25="","",VLOOKUP(AF25,#REF!,10,FALSE))</f>
        <v/>
      </c>
      <c r="AG26" s="151" t="str">
        <f>IF(AG25="","",VLOOKUP(AG25,#REF!,10,FALSE))</f>
        <v/>
      </c>
      <c r="AH26" s="149" t="str">
        <f>IF(AH25="","",VLOOKUP(AH25,#REF!,10,FALSE))</f>
        <v/>
      </c>
      <c r="AI26" s="150" t="str">
        <f>IF(AI25="","",VLOOKUP(AI25,#REF!,10,FALSE))</f>
        <v/>
      </c>
      <c r="AJ26" s="150" t="str">
        <f>IF(AJ25="","",VLOOKUP(AJ25,#REF!,10,FALSE))</f>
        <v/>
      </c>
      <c r="AK26" s="150" t="str">
        <f>IF(AK25="","",VLOOKUP(AK25,#REF!,10,FALSE))</f>
        <v/>
      </c>
      <c r="AL26" s="150" t="str">
        <f>IF(AL25="","",VLOOKUP(AL25,#REF!,10,FALSE))</f>
        <v/>
      </c>
      <c r="AM26" s="150" t="str">
        <f>IF(AM25="","",VLOOKUP(AM25,#REF!,10,FALSE))</f>
        <v/>
      </c>
      <c r="AN26" s="151" t="str">
        <f>IF(AN25="","",VLOOKUP(AN25,#REF!,10,FALSE))</f>
        <v/>
      </c>
      <c r="AO26" s="149" t="str">
        <f>IF(AO25="","",VLOOKUP(AO25,#REF!,10,FALSE))</f>
        <v/>
      </c>
      <c r="AP26" s="150" t="str">
        <f>IF(AP25="","",VLOOKUP(AP25,#REF!,10,FALSE))</f>
        <v/>
      </c>
      <c r="AQ26" s="150" t="str">
        <f>IF(AQ25="","",VLOOKUP(AQ25,#REF!,10,FALSE))</f>
        <v/>
      </c>
      <c r="AR26" s="150" t="str">
        <f>IF(AR25="","",VLOOKUP(AR25,#REF!,10,FALSE))</f>
        <v/>
      </c>
      <c r="AS26" s="150" t="str">
        <f>IF(AS25="","",VLOOKUP(AS25,#REF!,10,FALSE))</f>
        <v/>
      </c>
      <c r="AT26" s="150" t="str">
        <f>IF(AT25="","",VLOOKUP(AT25,#REF!,10,FALSE))</f>
        <v/>
      </c>
      <c r="AU26" s="151" t="str">
        <f>IF(AU25="","",VLOOKUP(AU25,#REF!,10,FALSE))</f>
        <v/>
      </c>
      <c r="AV26" s="149" t="str">
        <f>IF(AV25="","",VLOOKUP(AV25,#REF!,10,FALSE))</f>
        <v/>
      </c>
      <c r="AW26" s="150" t="str">
        <f>IF(AW25="","",VLOOKUP(AW25,#REF!,10,FALSE))</f>
        <v/>
      </c>
      <c r="AX26" s="150" t="str">
        <f>IF(AX25="","",VLOOKUP(AX25,#REF!,10,FALSE))</f>
        <v/>
      </c>
      <c r="AY26" s="150" t="str">
        <f>IF(AY25="","",VLOOKUP(AY25,#REF!,10,FALSE))</f>
        <v/>
      </c>
      <c r="AZ26" s="150" t="str">
        <f>IF(AZ25="","",VLOOKUP(AZ25,#REF!,10,FALSE))</f>
        <v/>
      </c>
      <c r="BA26" s="150" t="str">
        <f>IF(BA25="","",VLOOKUP(BA25,#REF!,10,FALSE))</f>
        <v/>
      </c>
      <c r="BB26" s="151" t="str">
        <f>IF(BB25="","",VLOOKUP(BB25,#REF!,10,FALSE))</f>
        <v/>
      </c>
      <c r="BC26" s="149" t="str">
        <f>IF(BC25="","",VLOOKUP(BC25,#REF!,10,FALSE))</f>
        <v/>
      </c>
      <c r="BD26" s="150" t="str">
        <f>IF(BD25="","",VLOOKUP(BD25,#REF!,10,FALSE))</f>
        <v/>
      </c>
      <c r="BE26" s="150" t="str">
        <f>IF(BE25="","",VLOOKUP(BE25,#REF!,10,FALSE))</f>
        <v/>
      </c>
      <c r="BF26" s="152">
        <f>IF($BI$3="４週",SUM(AA26:BB26),IF($BI$3="暦月",SUM(AA26:BE26),""))</f>
        <v>0</v>
      </c>
      <c r="BG26" s="153"/>
      <c r="BH26" s="154">
        <f>IF($BI$3="４週",BF26/4,IF($BI$3="暦月",(BF26/($BI$8/7)),""))</f>
        <v>0</v>
      </c>
      <c r="BI26" s="153"/>
      <c r="BJ26" s="155"/>
      <c r="BK26" s="156"/>
      <c r="BL26" s="156"/>
      <c r="BM26" s="156"/>
      <c r="BN26" s="157"/>
    </row>
    <row r="27" spans="2:66" ht="20.25" customHeight="1" x14ac:dyDescent="0.45">
      <c r="B27" s="102">
        <f>B25+1</f>
        <v>6</v>
      </c>
      <c r="C27" s="158"/>
      <c r="D27" s="159"/>
      <c r="E27" s="14"/>
      <c r="F27" s="134"/>
      <c r="G27" s="160"/>
      <c r="H27" s="161"/>
      <c r="I27" s="137"/>
      <c r="J27" s="138"/>
      <c r="K27" s="137"/>
      <c r="L27" s="138"/>
      <c r="M27" s="164"/>
      <c r="N27" s="165"/>
      <c r="O27" s="166"/>
      <c r="P27" s="167"/>
      <c r="Q27" s="167"/>
      <c r="R27" s="161"/>
      <c r="S27" s="143"/>
      <c r="T27" s="144"/>
      <c r="U27" s="144"/>
      <c r="V27" s="144"/>
      <c r="W27" s="145"/>
      <c r="X27" s="185" t="s">
        <v>39</v>
      </c>
      <c r="Z27" s="186"/>
      <c r="AA27" s="171"/>
      <c r="AB27" s="172"/>
      <c r="AC27" s="172"/>
      <c r="AD27" s="172"/>
      <c r="AE27" s="172"/>
      <c r="AF27" s="172"/>
      <c r="AG27" s="173"/>
      <c r="AH27" s="171"/>
      <c r="AI27" s="172"/>
      <c r="AJ27" s="172"/>
      <c r="AK27" s="172"/>
      <c r="AL27" s="172"/>
      <c r="AM27" s="172"/>
      <c r="AN27" s="173"/>
      <c r="AO27" s="171"/>
      <c r="AP27" s="172"/>
      <c r="AQ27" s="172"/>
      <c r="AR27" s="172"/>
      <c r="AS27" s="172"/>
      <c r="AT27" s="172"/>
      <c r="AU27" s="173"/>
      <c r="AV27" s="171"/>
      <c r="AW27" s="172"/>
      <c r="AX27" s="172"/>
      <c r="AY27" s="172"/>
      <c r="AZ27" s="172"/>
      <c r="BA27" s="172"/>
      <c r="BB27" s="173"/>
      <c r="BC27" s="171"/>
      <c r="BD27" s="172"/>
      <c r="BE27" s="174"/>
      <c r="BF27" s="175"/>
      <c r="BG27" s="176"/>
      <c r="BH27" s="177"/>
      <c r="BI27" s="178"/>
      <c r="BJ27" s="179"/>
      <c r="BK27" s="180"/>
      <c r="BL27" s="180"/>
      <c r="BM27" s="180"/>
      <c r="BN27" s="181"/>
    </row>
    <row r="28" spans="2:66" ht="20.25" customHeight="1" x14ac:dyDescent="0.45">
      <c r="B28" s="131"/>
      <c r="C28" s="132"/>
      <c r="D28" s="133"/>
      <c r="E28" s="14"/>
      <c r="F28" s="134"/>
      <c r="G28" s="135"/>
      <c r="H28" s="136"/>
      <c r="I28" s="137"/>
      <c r="J28" s="138">
        <f>G27</f>
        <v>0</v>
      </c>
      <c r="K28" s="137"/>
      <c r="L28" s="138">
        <f>M27</f>
        <v>0</v>
      </c>
      <c r="M28" s="139"/>
      <c r="N28" s="140"/>
      <c r="O28" s="141"/>
      <c r="P28" s="142"/>
      <c r="Q28" s="142"/>
      <c r="R28" s="136"/>
      <c r="S28" s="143"/>
      <c r="T28" s="144"/>
      <c r="U28" s="144"/>
      <c r="V28" s="144"/>
      <c r="W28" s="145"/>
      <c r="X28" s="146" t="s">
        <v>40</v>
      </c>
      <c r="Y28" s="147"/>
      <c r="Z28" s="148"/>
      <c r="AA28" s="149" t="str">
        <f>IF(AA27="","",VLOOKUP(AA27,#REF!,10,FALSE))</f>
        <v/>
      </c>
      <c r="AB28" s="150" t="str">
        <f>IF(AB27="","",VLOOKUP(AB27,#REF!,10,FALSE))</f>
        <v/>
      </c>
      <c r="AC28" s="150" t="str">
        <f>IF(AC27="","",VLOOKUP(AC27,#REF!,10,FALSE))</f>
        <v/>
      </c>
      <c r="AD28" s="150" t="str">
        <f>IF(AD27="","",VLOOKUP(AD27,#REF!,10,FALSE))</f>
        <v/>
      </c>
      <c r="AE28" s="150" t="str">
        <f>IF(AE27="","",VLOOKUP(AE27,#REF!,10,FALSE))</f>
        <v/>
      </c>
      <c r="AF28" s="150" t="str">
        <f>IF(AF27="","",VLOOKUP(AF27,#REF!,10,FALSE))</f>
        <v/>
      </c>
      <c r="AG28" s="151" t="str">
        <f>IF(AG27="","",VLOOKUP(AG27,#REF!,10,FALSE))</f>
        <v/>
      </c>
      <c r="AH28" s="149" t="str">
        <f>IF(AH27="","",VLOOKUP(AH27,#REF!,10,FALSE))</f>
        <v/>
      </c>
      <c r="AI28" s="150" t="str">
        <f>IF(AI27="","",VLOOKUP(AI27,#REF!,10,FALSE))</f>
        <v/>
      </c>
      <c r="AJ28" s="150" t="str">
        <f>IF(AJ27="","",VLOOKUP(AJ27,#REF!,10,FALSE))</f>
        <v/>
      </c>
      <c r="AK28" s="150" t="str">
        <f>IF(AK27="","",VLOOKUP(AK27,#REF!,10,FALSE))</f>
        <v/>
      </c>
      <c r="AL28" s="150" t="str">
        <f>IF(AL27="","",VLOOKUP(AL27,#REF!,10,FALSE))</f>
        <v/>
      </c>
      <c r="AM28" s="150" t="str">
        <f>IF(AM27="","",VLOOKUP(AM27,#REF!,10,FALSE))</f>
        <v/>
      </c>
      <c r="AN28" s="151" t="str">
        <f>IF(AN27="","",VLOOKUP(AN27,#REF!,10,FALSE))</f>
        <v/>
      </c>
      <c r="AO28" s="149" t="str">
        <f>IF(AO27="","",VLOOKUP(AO27,#REF!,10,FALSE))</f>
        <v/>
      </c>
      <c r="AP28" s="150" t="str">
        <f>IF(AP27="","",VLOOKUP(AP27,#REF!,10,FALSE))</f>
        <v/>
      </c>
      <c r="AQ28" s="150" t="str">
        <f>IF(AQ27="","",VLOOKUP(AQ27,#REF!,10,FALSE))</f>
        <v/>
      </c>
      <c r="AR28" s="150" t="str">
        <f>IF(AR27="","",VLOOKUP(AR27,#REF!,10,FALSE))</f>
        <v/>
      </c>
      <c r="AS28" s="150" t="str">
        <f>IF(AS27="","",VLOOKUP(AS27,#REF!,10,FALSE))</f>
        <v/>
      </c>
      <c r="AT28" s="150" t="str">
        <f>IF(AT27="","",VLOOKUP(AT27,#REF!,10,FALSE))</f>
        <v/>
      </c>
      <c r="AU28" s="151" t="str">
        <f>IF(AU27="","",VLOOKUP(AU27,#REF!,10,FALSE))</f>
        <v/>
      </c>
      <c r="AV28" s="149" t="str">
        <f>IF(AV27="","",VLOOKUP(AV27,#REF!,10,FALSE))</f>
        <v/>
      </c>
      <c r="AW28" s="150" t="str">
        <f>IF(AW27="","",VLOOKUP(AW27,#REF!,10,FALSE))</f>
        <v/>
      </c>
      <c r="AX28" s="150" t="str">
        <f>IF(AX27="","",VLOOKUP(AX27,#REF!,10,FALSE))</f>
        <v/>
      </c>
      <c r="AY28" s="150" t="str">
        <f>IF(AY27="","",VLOOKUP(AY27,#REF!,10,FALSE))</f>
        <v/>
      </c>
      <c r="AZ28" s="150" t="str">
        <f>IF(AZ27="","",VLOOKUP(AZ27,#REF!,10,FALSE))</f>
        <v/>
      </c>
      <c r="BA28" s="150" t="str">
        <f>IF(BA27="","",VLOOKUP(BA27,#REF!,10,FALSE))</f>
        <v/>
      </c>
      <c r="BB28" s="151" t="str">
        <f>IF(BB27="","",VLOOKUP(BB27,#REF!,10,FALSE))</f>
        <v/>
      </c>
      <c r="BC28" s="149" t="str">
        <f>IF(BC27="","",VLOOKUP(BC27,#REF!,10,FALSE))</f>
        <v/>
      </c>
      <c r="BD28" s="150" t="str">
        <f>IF(BD27="","",VLOOKUP(BD27,#REF!,10,FALSE))</f>
        <v/>
      </c>
      <c r="BE28" s="150" t="str">
        <f>IF(BE27="","",VLOOKUP(BE27,#REF!,10,FALSE))</f>
        <v/>
      </c>
      <c r="BF28" s="152">
        <f>IF($BI$3="４週",SUM(AA28:BB28),IF($BI$3="暦月",SUM(AA28:BE28),""))</f>
        <v>0</v>
      </c>
      <c r="BG28" s="153"/>
      <c r="BH28" s="154">
        <f>IF($BI$3="４週",BF28/4,IF($BI$3="暦月",(BF28/($BI$8/7)),""))</f>
        <v>0</v>
      </c>
      <c r="BI28" s="153"/>
      <c r="BJ28" s="155"/>
      <c r="BK28" s="156"/>
      <c r="BL28" s="156"/>
      <c r="BM28" s="156"/>
      <c r="BN28" s="157"/>
    </row>
    <row r="29" spans="2:66" ht="20.25" customHeight="1" x14ac:dyDescent="0.45">
      <c r="B29" s="102">
        <f>B27+1</f>
        <v>7</v>
      </c>
      <c r="C29" s="158"/>
      <c r="D29" s="159"/>
      <c r="E29" s="14"/>
      <c r="F29" s="134"/>
      <c r="G29" s="160"/>
      <c r="H29" s="161"/>
      <c r="I29" s="137"/>
      <c r="J29" s="138"/>
      <c r="K29" s="137"/>
      <c r="L29" s="138"/>
      <c r="M29" s="164"/>
      <c r="N29" s="165"/>
      <c r="O29" s="166"/>
      <c r="P29" s="167"/>
      <c r="Q29" s="167"/>
      <c r="R29" s="161"/>
      <c r="S29" s="143"/>
      <c r="T29" s="144"/>
      <c r="U29" s="144"/>
      <c r="V29" s="144"/>
      <c r="W29" s="145"/>
      <c r="X29" s="168" t="s">
        <v>39</v>
      </c>
      <c r="Y29" s="169"/>
      <c r="Z29" s="170"/>
      <c r="AA29" s="171"/>
      <c r="AB29" s="172"/>
      <c r="AC29" s="172"/>
      <c r="AD29" s="172"/>
      <c r="AE29" s="172"/>
      <c r="AF29" s="172"/>
      <c r="AG29" s="173"/>
      <c r="AH29" s="171"/>
      <c r="AI29" s="172"/>
      <c r="AJ29" s="172"/>
      <c r="AK29" s="172"/>
      <c r="AL29" s="172"/>
      <c r="AM29" s="172"/>
      <c r="AN29" s="173"/>
      <c r="AO29" s="171"/>
      <c r="AP29" s="172"/>
      <c r="AQ29" s="172"/>
      <c r="AR29" s="172"/>
      <c r="AS29" s="172"/>
      <c r="AT29" s="172"/>
      <c r="AU29" s="173"/>
      <c r="AV29" s="171"/>
      <c r="AW29" s="172"/>
      <c r="AX29" s="172"/>
      <c r="AY29" s="172"/>
      <c r="AZ29" s="172"/>
      <c r="BA29" s="172"/>
      <c r="BB29" s="173"/>
      <c r="BC29" s="171"/>
      <c r="BD29" s="172"/>
      <c r="BE29" s="174"/>
      <c r="BF29" s="175"/>
      <c r="BG29" s="176"/>
      <c r="BH29" s="177"/>
      <c r="BI29" s="178"/>
      <c r="BJ29" s="179"/>
      <c r="BK29" s="180"/>
      <c r="BL29" s="180"/>
      <c r="BM29" s="180"/>
      <c r="BN29" s="181"/>
    </row>
    <row r="30" spans="2:66" ht="20.25" customHeight="1" x14ac:dyDescent="0.45">
      <c r="B30" s="131"/>
      <c r="C30" s="132"/>
      <c r="D30" s="133"/>
      <c r="E30" s="14"/>
      <c r="F30" s="134"/>
      <c r="G30" s="135"/>
      <c r="H30" s="136"/>
      <c r="I30" s="137"/>
      <c r="J30" s="138">
        <f>G29</f>
        <v>0</v>
      </c>
      <c r="K30" s="137"/>
      <c r="L30" s="138">
        <f>M29</f>
        <v>0</v>
      </c>
      <c r="M30" s="139"/>
      <c r="N30" s="140"/>
      <c r="O30" s="141"/>
      <c r="P30" s="142"/>
      <c r="Q30" s="142"/>
      <c r="R30" s="136"/>
      <c r="S30" s="143"/>
      <c r="T30" s="144"/>
      <c r="U30" s="144"/>
      <c r="V30" s="144"/>
      <c r="W30" s="145"/>
      <c r="X30" s="146" t="s">
        <v>40</v>
      </c>
      <c r="Y30" s="147"/>
      <c r="Z30" s="148"/>
      <c r="AA30" s="149" t="str">
        <f>IF(AA29="","",VLOOKUP(AA29,#REF!,10,FALSE))</f>
        <v/>
      </c>
      <c r="AB30" s="150" t="str">
        <f>IF(AB29="","",VLOOKUP(AB29,#REF!,10,FALSE))</f>
        <v/>
      </c>
      <c r="AC30" s="150" t="str">
        <f>IF(AC29="","",VLOOKUP(AC29,#REF!,10,FALSE))</f>
        <v/>
      </c>
      <c r="AD30" s="150" t="str">
        <f>IF(AD29="","",VLOOKUP(AD29,#REF!,10,FALSE))</f>
        <v/>
      </c>
      <c r="AE30" s="150" t="str">
        <f>IF(AE29="","",VLOOKUP(AE29,#REF!,10,FALSE))</f>
        <v/>
      </c>
      <c r="AF30" s="150" t="str">
        <f>IF(AF29="","",VLOOKUP(AF29,#REF!,10,FALSE))</f>
        <v/>
      </c>
      <c r="AG30" s="151" t="str">
        <f>IF(AG29="","",VLOOKUP(AG29,#REF!,10,FALSE))</f>
        <v/>
      </c>
      <c r="AH30" s="149" t="str">
        <f>IF(AH29="","",VLOOKUP(AH29,#REF!,10,FALSE))</f>
        <v/>
      </c>
      <c r="AI30" s="150" t="str">
        <f>IF(AI29="","",VLOOKUP(AI29,#REF!,10,FALSE))</f>
        <v/>
      </c>
      <c r="AJ30" s="150" t="str">
        <f>IF(AJ29="","",VLOOKUP(AJ29,#REF!,10,FALSE))</f>
        <v/>
      </c>
      <c r="AK30" s="150" t="str">
        <f>IF(AK29="","",VLOOKUP(AK29,#REF!,10,FALSE))</f>
        <v/>
      </c>
      <c r="AL30" s="150" t="str">
        <f>IF(AL29="","",VLOOKUP(AL29,#REF!,10,FALSE))</f>
        <v/>
      </c>
      <c r="AM30" s="150" t="str">
        <f>IF(AM29="","",VLOOKUP(AM29,#REF!,10,FALSE))</f>
        <v/>
      </c>
      <c r="AN30" s="151" t="str">
        <f>IF(AN29="","",VLOOKUP(AN29,#REF!,10,FALSE))</f>
        <v/>
      </c>
      <c r="AO30" s="149" t="str">
        <f>IF(AO29="","",VLOOKUP(AO29,#REF!,10,FALSE))</f>
        <v/>
      </c>
      <c r="AP30" s="150" t="str">
        <f>IF(AP29="","",VLOOKUP(AP29,#REF!,10,FALSE))</f>
        <v/>
      </c>
      <c r="AQ30" s="150" t="str">
        <f>IF(AQ29="","",VLOOKUP(AQ29,#REF!,10,FALSE))</f>
        <v/>
      </c>
      <c r="AR30" s="150" t="str">
        <f>IF(AR29="","",VLOOKUP(AR29,#REF!,10,FALSE))</f>
        <v/>
      </c>
      <c r="AS30" s="150" t="str">
        <f>IF(AS29="","",VLOOKUP(AS29,#REF!,10,FALSE))</f>
        <v/>
      </c>
      <c r="AT30" s="150" t="str">
        <f>IF(AT29="","",VLOOKUP(AT29,#REF!,10,FALSE))</f>
        <v/>
      </c>
      <c r="AU30" s="151" t="str">
        <f>IF(AU29="","",VLOOKUP(AU29,#REF!,10,FALSE))</f>
        <v/>
      </c>
      <c r="AV30" s="149" t="str">
        <f>IF(AV29="","",VLOOKUP(AV29,#REF!,10,FALSE))</f>
        <v/>
      </c>
      <c r="AW30" s="150" t="str">
        <f>IF(AW29="","",VLOOKUP(AW29,#REF!,10,FALSE))</f>
        <v/>
      </c>
      <c r="AX30" s="150" t="str">
        <f>IF(AX29="","",VLOOKUP(AX29,#REF!,10,FALSE))</f>
        <v/>
      </c>
      <c r="AY30" s="150" t="str">
        <f>IF(AY29="","",VLOOKUP(AY29,#REF!,10,FALSE))</f>
        <v/>
      </c>
      <c r="AZ30" s="150" t="str">
        <f>IF(AZ29="","",VLOOKUP(AZ29,#REF!,10,FALSE))</f>
        <v/>
      </c>
      <c r="BA30" s="150" t="str">
        <f>IF(BA29="","",VLOOKUP(BA29,#REF!,10,FALSE))</f>
        <v/>
      </c>
      <c r="BB30" s="151" t="str">
        <f>IF(BB29="","",VLOOKUP(BB29,#REF!,10,FALSE))</f>
        <v/>
      </c>
      <c r="BC30" s="149" t="str">
        <f>IF(BC29="","",VLOOKUP(BC29,#REF!,10,FALSE))</f>
        <v/>
      </c>
      <c r="BD30" s="150" t="str">
        <f>IF(BD29="","",VLOOKUP(BD29,#REF!,10,FALSE))</f>
        <v/>
      </c>
      <c r="BE30" s="150" t="str">
        <f>IF(BE29="","",VLOOKUP(BE29,#REF!,10,FALSE))</f>
        <v/>
      </c>
      <c r="BF30" s="152">
        <f>IF($BI$3="４週",SUM(AA30:BB30),IF($BI$3="暦月",SUM(AA30:BE30),""))</f>
        <v>0</v>
      </c>
      <c r="BG30" s="153"/>
      <c r="BH30" s="154">
        <f>IF($BI$3="４週",BF30/4,IF($BI$3="暦月",(BF30/($BI$8/7)),""))</f>
        <v>0</v>
      </c>
      <c r="BI30" s="153"/>
      <c r="BJ30" s="155"/>
      <c r="BK30" s="156"/>
      <c r="BL30" s="156"/>
      <c r="BM30" s="156"/>
      <c r="BN30" s="157"/>
    </row>
    <row r="31" spans="2:66" ht="20.25" customHeight="1" x14ac:dyDescent="0.45">
      <c r="B31" s="102">
        <f>B29+1</f>
        <v>8</v>
      </c>
      <c r="C31" s="158"/>
      <c r="D31" s="159"/>
      <c r="E31" s="14"/>
      <c r="F31" s="134"/>
      <c r="G31" s="160"/>
      <c r="H31" s="161"/>
      <c r="I31" s="137"/>
      <c r="J31" s="138"/>
      <c r="K31" s="137"/>
      <c r="L31" s="138"/>
      <c r="M31" s="164"/>
      <c r="N31" s="165"/>
      <c r="O31" s="166"/>
      <c r="P31" s="167"/>
      <c r="Q31" s="167"/>
      <c r="R31" s="161"/>
      <c r="S31" s="143"/>
      <c r="T31" s="144"/>
      <c r="U31" s="144"/>
      <c r="V31" s="144"/>
      <c r="W31" s="145"/>
      <c r="X31" s="168" t="s">
        <v>39</v>
      </c>
      <c r="Y31" s="169"/>
      <c r="Z31" s="170"/>
      <c r="AA31" s="171"/>
      <c r="AB31" s="172"/>
      <c r="AC31" s="172"/>
      <c r="AD31" s="172"/>
      <c r="AE31" s="172"/>
      <c r="AF31" s="172"/>
      <c r="AG31" s="173"/>
      <c r="AH31" s="171"/>
      <c r="AI31" s="172"/>
      <c r="AJ31" s="172"/>
      <c r="AK31" s="172"/>
      <c r="AL31" s="172"/>
      <c r="AM31" s="172"/>
      <c r="AN31" s="173"/>
      <c r="AO31" s="171"/>
      <c r="AP31" s="172"/>
      <c r="AQ31" s="172"/>
      <c r="AR31" s="172"/>
      <c r="AS31" s="172"/>
      <c r="AT31" s="172"/>
      <c r="AU31" s="173"/>
      <c r="AV31" s="171"/>
      <c r="AW31" s="172"/>
      <c r="AX31" s="172"/>
      <c r="AY31" s="172"/>
      <c r="AZ31" s="172"/>
      <c r="BA31" s="172"/>
      <c r="BB31" s="173"/>
      <c r="BC31" s="171"/>
      <c r="BD31" s="172"/>
      <c r="BE31" s="174"/>
      <c r="BF31" s="175"/>
      <c r="BG31" s="176"/>
      <c r="BH31" s="177"/>
      <c r="BI31" s="178"/>
      <c r="BJ31" s="179"/>
      <c r="BK31" s="180"/>
      <c r="BL31" s="180"/>
      <c r="BM31" s="180"/>
      <c r="BN31" s="181"/>
    </row>
    <row r="32" spans="2:66" ht="20.25" customHeight="1" x14ac:dyDescent="0.45">
      <c r="B32" s="131"/>
      <c r="C32" s="132"/>
      <c r="D32" s="133"/>
      <c r="E32" s="14"/>
      <c r="F32" s="134"/>
      <c r="G32" s="135"/>
      <c r="H32" s="136"/>
      <c r="I32" s="137"/>
      <c r="J32" s="138">
        <f>G31</f>
        <v>0</v>
      </c>
      <c r="K32" s="137"/>
      <c r="L32" s="138">
        <f>M31</f>
        <v>0</v>
      </c>
      <c r="M32" s="139"/>
      <c r="N32" s="140"/>
      <c r="O32" s="141"/>
      <c r="P32" s="142"/>
      <c r="Q32" s="142"/>
      <c r="R32" s="136"/>
      <c r="S32" s="143"/>
      <c r="T32" s="144"/>
      <c r="U32" s="144"/>
      <c r="V32" s="144"/>
      <c r="W32" s="145"/>
      <c r="X32" s="146" t="s">
        <v>40</v>
      </c>
      <c r="Y32" s="147"/>
      <c r="Z32" s="148"/>
      <c r="AA32" s="149" t="str">
        <f>IF(AA31="","",VLOOKUP(AA31,#REF!,10,FALSE))</f>
        <v/>
      </c>
      <c r="AB32" s="150" t="str">
        <f>IF(AB31="","",VLOOKUP(AB31,#REF!,10,FALSE))</f>
        <v/>
      </c>
      <c r="AC32" s="150" t="str">
        <f>IF(AC31="","",VLOOKUP(AC31,#REF!,10,FALSE))</f>
        <v/>
      </c>
      <c r="AD32" s="150" t="str">
        <f>IF(AD31="","",VLOOKUP(AD31,#REF!,10,FALSE))</f>
        <v/>
      </c>
      <c r="AE32" s="150" t="str">
        <f>IF(AE31="","",VLOOKUP(AE31,#REF!,10,FALSE))</f>
        <v/>
      </c>
      <c r="AF32" s="150" t="str">
        <f>IF(AF31="","",VLOOKUP(AF31,#REF!,10,FALSE))</f>
        <v/>
      </c>
      <c r="AG32" s="151" t="str">
        <f>IF(AG31="","",VLOOKUP(AG31,#REF!,10,FALSE))</f>
        <v/>
      </c>
      <c r="AH32" s="149" t="str">
        <f>IF(AH31="","",VLOOKUP(AH31,#REF!,10,FALSE))</f>
        <v/>
      </c>
      <c r="AI32" s="150" t="str">
        <f>IF(AI31="","",VLOOKUP(AI31,#REF!,10,FALSE))</f>
        <v/>
      </c>
      <c r="AJ32" s="150" t="str">
        <f>IF(AJ31="","",VLOOKUP(AJ31,#REF!,10,FALSE))</f>
        <v/>
      </c>
      <c r="AK32" s="150" t="str">
        <f>IF(AK31="","",VLOOKUP(AK31,#REF!,10,FALSE))</f>
        <v/>
      </c>
      <c r="AL32" s="150" t="str">
        <f>IF(AL31="","",VLOOKUP(AL31,#REF!,10,FALSE))</f>
        <v/>
      </c>
      <c r="AM32" s="150" t="str">
        <f>IF(AM31="","",VLOOKUP(AM31,#REF!,10,FALSE))</f>
        <v/>
      </c>
      <c r="AN32" s="151" t="str">
        <f>IF(AN31="","",VLOOKUP(AN31,#REF!,10,FALSE))</f>
        <v/>
      </c>
      <c r="AO32" s="149" t="str">
        <f>IF(AO31="","",VLOOKUP(AO31,#REF!,10,FALSE))</f>
        <v/>
      </c>
      <c r="AP32" s="150" t="str">
        <f>IF(AP31="","",VLOOKUP(AP31,#REF!,10,FALSE))</f>
        <v/>
      </c>
      <c r="AQ32" s="150" t="str">
        <f>IF(AQ31="","",VLOOKUP(AQ31,#REF!,10,FALSE))</f>
        <v/>
      </c>
      <c r="AR32" s="150" t="str">
        <f>IF(AR31="","",VLOOKUP(AR31,#REF!,10,FALSE))</f>
        <v/>
      </c>
      <c r="AS32" s="150" t="str">
        <f>IF(AS31="","",VLOOKUP(AS31,#REF!,10,FALSE))</f>
        <v/>
      </c>
      <c r="AT32" s="150" t="str">
        <f>IF(AT31="","",VLOOKUP(AT31,#REF!,10,FALSE))</f>
        <v/>
      </c>
      <c r="AU32" s="151" t="str">
        <f>IF(AU31="","",VLOOKUP(AU31,#REF!,10,FALSE))</f>
        <v/>
      </c>
      <c r="AV32" s="149" t="str">
        <f>IF(AV31="","",VLOOKUP(AV31,#REF!,10,FALSE))</f>
        <v/>
      </c>
      <c r="AW32" s="150" t="str">
        <f>IF(AW31="","",VLOOKUP(AW31,#REF!,10,FALSE))</f>
        <v/>
      </c>
      <c r="AX32" s="150" t="str">
        <f>IF(AX31="","",VLOOKUP(AX31,#REF!,10,FALSE))</f>
        <v/>
      </c>
      <c r="AY32" s="150" t="str">
        <f>IF(AY31="","",VLOOKUP(AY31,#REF!,10,FALSE))</f>
        <v/>
      </c>
      <c r="AZ32" s="150" t="str">
        <f>IF(AZ31="","",VLOOKUP(AZ31,#REF!,10,FALSE))</f>
        <v/>
      </c>
      <c r="BA32" s="150" t="str">
        <f>IF(BA31="","",VLOOKUP(BA31,#REF!,10,FALSE))</f>
        <v/>
      </c>
      <c r="BB32" s="151" t="str">
        <f>IF(BB31="","",VLOOKUP(BB31,#REF!,10,FALSE))</f>
        <v/>
      </c>
      <c r="BC32" s="149" t="str">
        <f>IF(BC31="","",VLOOKUP(BC31,#REF!,10,FALSE))</f>
        <v/>
      </c>
      <c r="BD32" s="150" t="str">
        <f>IF(BD31="","",VLOOKUP(BD31,#REF!,10,FALSE))</f>
        <v/>
      </c>
      <c r="BE32" s="150" t="str">
        <f>IF(BE31="","",VLOOKUP(BE31,#REF!,10,FALSE))</f>
        <v/>
      </c>
      <c r="BF32" s="152">
        <f>IF($BI$3="４週",SUM(AA32:BB32),IF($BI$3="暦月",SUM(AA32:BE32),""))</f>
        <v>0</v>
      </c>
      <c r="BG32" s="153"/>
      <c r="BH32" s="154">
        <f>IF($BI$3="４週",BF32/4,IF($BI$3="暦月",(BF32/($BI$8/7)),""))</f>
        <v>0</v>
      </c>
      <c r="BI32" s="153"/>
      <c r="BJ32" s="155"/>
      <c r="BK32" s="156"/>
      <c r="BL32" s="156"/>
      <c r="BM32" s="156"/>
      <c r="BN32" s="157"/>
    </row>
    <row r="33" spans="2:66" ht="20.25" customHeight="1" x14ac:dyDescent="0.45">
      <c r="B33" s="102">
        <f>B31+1</f>
        <v>9</v>
      </c>
      <c r="C33" s="158"/>
      <c r="D33" s="159"/>
      <c r="E33" s="14"/>
      <c r="F33" s="134"/>
      <c r="G33" s="160"/>
      <c r="H33" s="161"/>
      <c r="I33" s="137"/>
      <c r="J33" s="138"/>
      <c r="K33" s="137"/>
      <c r="L33" s="138"/>
      <c r="M33" s="164"/>
      <c r="N33" s="165"/>
      <c r="O33" s="166"/>
      <c r="P33" s="167"/>
      <c r="Q33" s="167"/>
      <c r="R33" s="161"/>
      <c r="S33" s="143"/>
      <c r="T33" s="144"/>
      <c r="U33" s="144"/>
      <c r="V33" s="144"/>
      <c r="W33" s="145"/>
      <c r="X33" s="168" t="s">
        <v>39</v>
      </c>
      <c r="Y33" s="169"/>
      <c r="Z33" s="170"/>
      <c r="AA33" s="171"/>
      <c r="AB33" s="172"/>
      <c r="AC33" s="172"/>
      <c r="AD33" s="172"/>
      <c r="AE33" s="172"/>
      <c r="AF33" s="172"/>
      <c r="AG33" s="173"/>
      <c r="AH33" s="171"/>
      <c r="AI33" s="172"/>
      <c r="AJ33" s="172"/>
      <c r="AK33" s="172"/>
      <c r="AL33" s="172"/>
      <c r="AM33" s="172"/>
      <c r="AN33" s="173"/>
      <c r="AO33" s="171"/>
      <c r="AP33" s="172"/>
      <c r="AQ33" s="172"/>
      <c r="AR33" s="172"/>
      <c r="AS33" s="172"/>
      <c r="AT33" s="172"/>
      <c r="AU33" s="173"/>
      <c r="AV33" s="171"/>
      <c r="AW33" s="172"/>
      <c r="AX33" s="172"/>
      <c r="AY33" s="172"/>
      <c r="AZ33" s="172"/>
      <c r="BA33" s="172"/>
      <c r="BB33" s="173"/>
      <c r="BC33" s="171"/>
      <c r="BD33" s="172"/>
      <c r="BE33" s="174"/>
      <c r="BF33" s="175"/>
      <c r="BG33" s="176"/>
      <c r="BH33" s="177"/>
      <c r="BI33" s="178"/>
      <c r="BJ33" s="179"/>
      <c r="BK33" s="180"/>
      <c r="BL33" s="180"/>
      <c r="BM33" s="180"/>
      <c r="BN33" s="181"/>
    </row>
    <row r="34" spans="2:66" ht="20.25" customHeight="1" x14ac:dyDescent="0.45">
      <c r="B34" s="131"/>
      <c r="C34" s="132"/>
      <c r="D34" s="133"/>
      <c r="E34" s="14"/>
      <c r="F34" s="134"/>
      <c r="G34" s="135"/>
      <c r="H34" s="136"/>
      <c r="I34" s="137"/>
      <c r="J34" s="138">
        <f>G33</f>
        <v>0</v>
      </c>
      <c r="K34" s="137"/>
      <c r="L34" s="138">
        <f>M33</f>
        <v>0</v>
      </c>
      <c r="M34" s="139"/>
      <c r="N34" s="140"/>
      <c r="O34" s="141"/>
      <c r="P34" s="142"/>
      <c r="Q34" s="142"/>
      <c r="R34" s="136"/>
      <c r="S34" s="143"/>
      <c r="T34" s="144"/>
      <c r="U34" s="144"/>
      <c r="V34" s="144"/>
      <c r="W34" s="145"/>
      <c r="X34" s="182" t="s">
        <v>40</v>
      </c>
      <c r="Y34" s="183"/>
      <c r="Z34" s="184"/>
      <c r="AA34" s="149" t="str">
        <f>IF(AA33="","",VLOOKUP(AA33,#REF!,10,FALSE))</f>
        <v/>
      </c>
      <c r="AB34" s="150" t="str">
        <f>IF(AB33="","",VLOOKUP(AB33,#REF!,10,FALSE))</f>
        <v/>
      </c>
      <c r="AC34" s="150" t="str">
        <f>IF(AC33="","",VLOOKUP(AC33,#REF!,10,FALSE))</f>
        <v/>
      </c>
      <c r="AD34" s="150" t="str">
        <f>IF(AD33="","",VLOOKUP(AD33,#REF!,10,FALSE))</f>
        <v/>
      </c>
      <c r="AE34" s="150" t="str">
        <f>IF(AE33="","",VLOOKUP(AE33,#REF!,10,FALSE))</f>
        <v/>
      </c>
      <c r="AF34" s="150" t="str">
        <f>IF(AF33="","",VLOOKUP(AF33,#REF!,10,FALSE))</f>
        <v/>
      </c>
      <c r="AG34" s="151" t="str">
        <f>IF(AG33="","",VLOOKUP(AG33,#REF!,10,FALSE))</f>
        <v/>
      </c>
      <c r="AH34" s="149" t="str">
        <f>IF(AH33="","",VLOOKUP(AH33,#REF!,10,FALSE))</f>
        <v/>
      </c>
      <c r="AI34" s="150" t="str">
        <f>IF(AI33="","",VLOOKUP(AI33,#REF!,10,FALSE))</f>
        <v/>
      </c>
      <c r="AJ34" s="150" t="str">
        <f>IF(AJ33="","",VLOOKUP(AJ33,#REF!,10,FALSE))</f>
        <v/>
      </c>
      <c r="AK34" s="150" t="str">
        <f>IF(AK33="","",VLOOKUP(AK33,#REF!,10,FALSE))</f>
        <v/>
      </c>
      <c r="AL34" s="150" t="str">
        <f>IF(AL33="","",VLOOKUP(AL33,#REF!,10,FALSE))</f>
        <v/>
      </c>
      <c r="AM34" s="150" t="str">
        <f>IF(AM33="","",VLOOKUP(AM33,#REF!,10,FALSE))</f>
        <v/>
      </c>
      <c r="AN34" s="151" t="str">
        <f>IF(AN33="","",VLOOKUP(AN33,#REF!,10,FALSE))</f>
        <v/>
      </c>
      <c r="AO34" s="149" t="str">
        <f>IF(AO33="","",VLOOKUP(AO33,#REF!,10,FALSE))</f>
        <v/>
      </c>
      <c r="AP34" s="150" t="str">
        <f>IF(AP33="","",VLOOKUP(AP33,#REF!,10,FALSE))</f>
        <v/>
      </c>
      <c r="AQ34" s="150" t="str">
        <f>IF(AQ33="","",VLOOKUP(AQ33,#REF!,10,FALSE))</f>
        <v/>
      </c>
      <c r="AR34" s="150" t="str">
        <f>IF(AR33="","",VLOOKUP(AR33,#REF!,10,FALSE))</f>
        <v/>
      </c>
      <c r="AS34" s="150" t="str">
        <f>IF(AS33="","",VLOOKUP(AS33,#REF!,10,FALSE))</f>
        <v/>
      </c>
      <c r="AT34" s="150" t="str">
        <f>IF(AT33="","",VLOOKUP(AT33,#REF!,10,FALSE))</f>
        <v/>
      </c>
      <c r="AU34" s="151" t="str">
        <f>IF(AU33="","",VLOOKUP(AU33,#REF!,10,FALSE))</f>
        <v/>
      </c>
      <c r="AV34" s="149" t="str">
        <f>IF(AV33="","",VLOOKUP(AV33,#REF!,10,FALSE))</f>
        <v/>
      </c>
      <c r="AW34" s="150" t="str">
        <f>IF(AW33="","",VLOOKUP(AW33,#REF!,10,FALSE))</f>
        <v/>
      </c>
      <c r="AX34" s="150" t="str">
        <f>IF(AX33="","",VLOOKUP(AX33,#REF!,10,FALSE))</f>
        <v/>
      </c>
      <c r="AY34" s="150" t="str">
        <f>IF(AY33="","",VLOOKUP(AY33,#REF!,10,FALSE))</f>
        <v/>
      </c>
      <c r="AZ34" s="150" t="str">
        <f>IF(AZ33="","",VLOOKUP(AZ33,#REF!,10,FALSE))</f>
        <v/>
      </c>
      <c r="BA34" s="150" t="str">
        <f>IF(BA33="","",VLOOKUP(BA33,#REF!,10,FALSE))</f>
        <v/>
      </c>
      <c r="BB34" s="151" t="str">
        <f>IF(BB33="","",VLOOKUP(BB33,#REF!,10,FALSE))</f>
        <v/>
      </c>
      <c r="BC34" s="149" t="str">
        <f>IF(BC33="","",VLOOKUP(BC33,#REF!,10,FALSE))</f>
        <v/>
      </c>
      <c r="BD34" s="150" t="str">
        <f>IF(BD33="","",VLOOKUP(BD33,#REF!,10,FALSE))</f>
        <v/>
      </c>
      <c r="BE34" s="150" t="str">
        <f>IF(BE33="","",VLOOKUP(BE33,#REF!,10,FALSE))</f>
        <v/>
      </c>
      <c r="BF34" s="152">
        <f>IF($BI$3="４週",SUM(AA34:BB34),IF($BI$3="暦月",SUM(AA34:BE34),""))</f>
        <v>0</v>
      </c>
      <c r="BG34" s="153"/>
      <c r="BH34" s="154">
        <f>IF($BI$3="４週",BF34/4,IF($BI$3="暦月",(BF34/($BI$8/7)),""))</f>
        <v>0</v>
      </c>
      <c r="BI34" s="153"/>
      <c r="BJ34" s="155"/>
      <c r="BK34" s="156"/>
      <c r="BL34" s="156"/>
      <c r="BM34" s="156"/>
      <c r="BN34" s="157"/>
    </row>
    <row r="35" spans="2:66" ht="20.25" customHeight="1" x14ac:dyDescent="0.45">
      <c r="B35" s="102">
        <f>B33+1</f>
        <v>10</v>
      </c>
      <c r="C35" s="158"/>
      <c r="D35" s="159"/>
      <c r="E35" s="14"/>
      <c r="F35" s="134"/>
      <c r="G35" s="160"/>
      <c r="H35" s="161"/>
      <c r="I35" s="137"/>
      <c r="J35" s="138"/>
      <c r="K35" s="137"/>
      <c r="L35" s="138"/>
      <c r="M35" s="164"/>
      <c r="N35" s="165"/>
      <c r="O35" s="166"/>
      <c r="P35" s="167"/>
      <c r="Q35" s="167"/>
      <c r="R35" s="161"/>
      <c r="S35" s="143"/>
      <c r="T35" s="144"/>
      <c r="U35" s="144"/>
      <c r="V35" s="144"/>
      <c r="W35" s="145"/>
      <c r="X35" s="185" t="s">
        <v>39</v>
      </c>
      <c r="Z35" s="186"/>
      <c r="AA35" s="171"/>
      <c r="AB35" s="172"/>
      <c r="AC35" s="172"/>
      <c r="AD35" s="172"/>
      <c r="AE35" s="172"/>
      <c r="AF35" s="172"/>
      <c r="AG35" s="173"/>
      <c r="AH35" s="171"/>
      <c r="AI35" s="172"/>
      <c r="AJ35" s="172"/>
      <c r="AK35" s="172"/>
      <c r="AL35" s="172"/>
      <c r="AM35" s="172"/>
      <c r="AN35" s="173"/>
      <c r="AO35" s="171"/>
      <c r="AP35" s="172"/>
      <c r="AQ35" s="172"/>
      <c r="AR35" s="172"/>
      <c r="AS35" s="172"/>
      <c r="AT35" s="172"/>
      <c r="AU35" s="173"/>
      <c r="AV35" s="171"/>
      <c r="AW35" s="172"/>
      <c r="AX35" s="172"/>
      <c r="AY35" s="172"/>
      <c r="AZ35" s="172"/>
      <c r="BA35" s="172"/>
      <c r="BB35" s="173"/>
      <c r="BC35" s="171"/>
      <c r="BD35" s="172"/>
      <c r="BE35" s="174"/>
      <c r="BF35" s="175"/>
      <c r="BG35" s="176"/>
      <c r="BH35" s="177"/>
      <c r="BI35" s="178"/>
      <c r="BJ35" s="179"/>
      <c r="BK35" s="180"/>
      <c r="BL35" s="180"/>
      <c r="BM35" s="180"/>
      <c r="BN35" s="181"/>
    </row>
    <row r="36" spans="2:66" ht="20.25" customHeight="1" x14ac:dyDescent="0.45">
      <c r="B36" s="131"/>
      <c r="C36" s="132"/>
      <c r="D36" s="133"/>
      <c r="E36" s="14"/>
      <c r="F36" s="134"/>
      <c r="G36" s="135"/>
      <c r="H36" s="136"/>
      <c r="I36" s="137"/>
      <c r="J36" s="138">
        <f>G35</f>
        <v>0</v>
      </c>
      <c r="K36" s="137"/>
      <c r="L36" s="138">
        <f>M35</f>
        <v>0</v>
      </c>
      <c r="M36" s="139"/>
      <c r="N36" s="140"/>
      <c r="O36" s="141"/>
      <c r="P36" s="142"/>
      <c r="Q36" s="142"/>
      <c r="R36" s="136"/>
      <c r="S36" s="143"/>
      <c r="T36" s="144"/>
      <c r="U36" s="144"/>
      <c r="V36" s="144"/>
      <c r="W36" s="145"/>
      <c r="X36" s="182" t="s">
        <v>40</v>
      </c>
      <c r="Y36" s="183"/>
      <c r="Z36" s="184"/>
      <c r="AA36" s="149" t="str">
        <f>IF(AA35="","",VLOOKUP(AA35,#REF!,10,FALSE))</f>
        <v/>
      </c>
      <c r="AB36" s="150" t="str">
        <f>IF(AB35="","",VLOOKUP(AB35,#REF!,10,FALSE))</f>
        <v/>
      </c>
      <c r="AC36" s="150" t="str">
        <f>IF(AC35="","",VLOOKUP(AC35,#REF!,10,FALSE))</f>
        <v/>
      </c>
      <c r="AD36" s="150" t="str">
        <f>IF(AD35="","",VLOOKUP(AD35,#REF!,10,FALSE))</f>
        <v/>
      </c>
      <c r="AE36" s="150" t="str">
        <f>IF(AE35="","",VLOOKUP(AE35,#REF!,10,FALSE))</f>
        <v/>
      </c>
      <c r="AF36" s="150" t="str">
        <f>IF(AF35="","",VLOOKUP(AF35,#REF!,10,FALSE))</f>
        <v/>
      </c>
      <c r="AG36" s="151" t="str">
        <f>IF(AG35="","",VLOOKUP(AG35,#REF!,10,FALSE))</f>
        <v/>
      </c>
      <c r="AH36" s="149" t="str">
        <f>IF(AH35="","",VLOOKUP(AH35,#REF!,10,FALSE))</f>
        <v/>
      </c>
      <c r="AI36" s="150" t="str">
        <f>IF(AI35="","",VLOOKUP(AI35,#REF!,10,FALSE))</f>
        <v/>
      </c>
      <c r="AJ36" s="150" t="str">
        <f>IF(AJ35="","",VLOOKUP(AJ35,#REF!,10,FALSE))</f>
        <v/>
      </c>
      <c r="AK36" s="150" t="str">
        <f>IF(AK35="","",VLOOKUP(AK35,#REF!,10,FALSE))</f>
        <v/>
      </c>
      <c r="AL36" s="150" t="str">
        <f>IF(AL35="","",VLOOKUP(AL35,#REF!,10,FALSE))</f>
        <v/>
      </c>
      <c r="AM36" s="150" t="str">
        <f>IF(AM35="","",VLOOKUP(AM35,#REF!,10,FALSE))</f>
        <v/>
      </c>
      <c r="AN36" s="151" t="str">
        <f>IF(AN35="","",VLOOKUP(AN35,#REF!,10,FALSE))</f>
        <v/>
      </c>
      <c r="AO36" s="149" t="str">
        <f>IF(AO35="","",VLOOKUP(AO35,#REF!,10,FALSE))</f>
        <v/>
      </c>
      <c r="AP36" s="150" t="str">
        <f>IF(AP35="","",VLOOKUP(AP35,#REF!,10,FALSE))</f>
        <v/>
      </c>
      <c r="AQ36" s="150" t="str">
        <f>IF(AQ35="","",VLOOKUP(AQ35,#REF!,10,FALSE))</f>
        <v/>
      </c>
      <c r="AR36" s="150" t="str">
        <f>IF(AR35="","",VLOOKUP(AR35,#REF!,10,FALSE))</f>
        <v/>
      </c>
      <c r="AS36" s="150" t="str">
        <f>IF(AS35="","",VLOOKUP(AS35,#REF!,10,FALSE))</f>
        <v/>
      </c>
      <c r="AT36" s="150" t="str">
        <f>IF(AT35="","",VLOOKUP(AT35,#REF!,10,FALSE))</f>
        <v/>
      </c>
      <c r="AU36" s="151" t="str">
        <f>IF(AU35="","",VLOOKUP(AU35,#REF!,10,FALSE))</f>
        <v/>
      </c>
      <c r="AV36" s="149" t="str">
        <f>IF(AV35="","",VLOOKUP(AV35,#REF!,10,FALSE))</f>
        <v/>
      </c>
      <c r="AW36" s="150" t="str">
        <f>IF(AW35="","",VLOOKUP(AW35,#REF!,10,FALSE))</f>
        <v/>
      </c>
      <c r="AX36" s="150" t="str">
        <f>IF(AX35="","",VLOOKUP(AX35,#REF!,10,FALSE))</f>
        <v/>
      </c>
      <c r="AY36" s="150" t="str">
        <f>IF(AY35="","",VLOOKUP(AY35,#REF!,10,FALSE))</f>
        <v/>
      </c>
      <c r="AZ36" s="150" t="str">
        <f>IF(AZ35="","",VLOOKUP(AZ35,#REF!,10,FALSE))</f>
        <v/>
      </c>
      <c r="BA36" s="150" t="str">
        <f>IF(BA35="","",VLOOKUP(BA35,#REF!,10,FALSE))</f>
        <v/>
      </c>
      <c r="BB36" s="151" t="str">
        <f>IF(BB35="","",VLOOKUP(BB35,#REF!,10,FALSE))</f>
        <v/>
      </c>
      <c r="BC36" s="149" t="str">
        <f>IF(BC35="","",VLOOKUP(BC35,#REF!,10,FALSE))</f>
        <v/>
      </c>
      <c r="BD36" s="150" t="str">
        <f>IF(BD35="","",VLOOKUP(BD35,#REF!,10,FALSE))</f>
        <v/>
      </c>
      <c r="BE36" s="150" t="str">
        <f>IF(BE35="","",VLOOKUP(BE35,#REF!,10,FALSE))</f>
        <v/>
      </c>
      <c r="BF36" s="152">
        <f>IF($BI$3="４週",SUM(AA36:BB36),IF($BI$3="暦月",SUM(AA36:BE36),""))</f>
        <v>0</v>
      </c>
      <c r="BG36" s="153"/>
      <c r="BH36" s="154">
        <f>IF($BI$3="４週",BF36/4,IF($BI$3="暦月",(BF36/($BI$8/7)),""))</f>
        <v>0</v>
      </c>
      <c r="BI36" s="153"/>
      <c r="BJ36" s="155"/>
      <c r="BK36" s="156"/>
      <c r="BL36" s="156"/>
      <c r="BM36" s="156"/>
      <c r="BN36" s="157"/>
    </row>
    <row r="37" spans="2:66" ht="20.25" customHeight="1" x14ac:dyDescent="0.45">
      <c r="B37" s="102">
        <f>B35+1</f>
        <v>11</v>
      </c>
      <c r="C37" s="158"/>
      <c r="D37" s="159"/>
      <c r="E37" s="14"/>
      <c r="F37" s="134"/>
      <c r="G37" s="160"/>
      <c r="H37" s="161"/>
      <c r="I37" s="137"/>
      <c r="J37" s="138"/>
      <c r="K37" s="137"/>
      <c r="L37" s="138"/>
      <c r="M37" s="164"/>
      <c r="N37" s="165"/>
      <c r="O37" s="166"/>
      <c r="P37" s="167"/>
      <c r="Q37" s="167"/>
      <c r="R37" s="161"/>
      <c r="S37" s="143"/>
      <c r="T37" s="144"/>
      <c r="U37" s="144"/>
      <c r="V37" s="144"/>
      <c r="W37" s="145"/>
      <c r="X37" s="185" t="s">
        <v>39</v>
      </c>
      <c r="Z37" s="186"/>
      <c r="AA37" s="171"/>
      <c r="AB37" s="172"/>
      <c r="AC37" s="172"/>
      <c r="AD37" s="172"/>
      <c r="AE37" s="172"/>
      <c r="AF37" s="172"/>
      <c r="AG37" s="173"/>
      <c r="AH37" s="171"/>
      <c r="AI37" s="172"/>
      <c r="AJ37" s="172"/>
      <c r="AK37" s="172"/>
      <c r="AL37" s="172"/>
      <c r="AM37" s="172"/>
      <c r="AN37" s="173"/>
      <c r="AO37" s="171"/>
      <c r="AP37" s="172"/>
      <c r="AQ37" s="172"/>
      <c r="AR37" s="172"/>
      <c r="AS37" s="172"/>
      <c r="AT37" s="172"/>
      <c r="AU37" s="173"/>
      <c r="AV37" s="171"/>
      <c r="AW37" s="172"/>
      <c r="AX37" s="172"/>
      <c r="AY37" s="172"/>
      <c r="AZ37" s="172"/>
      <c r="BA37" s="172"/>
      <c r="BB37" s="173"/>
      <c r="BC37" s="171"/>
      <c r="BD37" s="172"/>
      <c r="BE37" s="174"/>
      <c r="BF37" s="175"/>
      <c r="BG37" s="176"/>
      <c r="BH37" s="177"/>
      <c r="BI37" s="178"/>
      <c r="BJ37" s="179"/>
      <c r="BK37" s="180"/>
      <c r="BL37" s="180"/>
      <c r="BM37" s="180"/>
      <c r="BN37" s="181"/>
    </row>
    <row r="38" spans="2:66" ht="20.25" customHeight="1" x14ac:dyDescent="0.45">
      <c r="B38" s="131"/>
      <c r="C38" s="132"/>
      <c r="D38" s="133"/>
      <c r="E38" s="14"/>
      <c r="F38" s="134"/>
      <c r="G38" s="135"/>
      <c r="H38" s="136"/>
      <c r="I38" s="137"/>
      <c r="J38" s="138">
        <f>G37</f>
        <v>0</v>
      </c>
      <c r="K38" s="137"/>
      <c r="L38" s="138">
        <f>M37</f>
        <v>0</v>
      </c>
      <c r="M38" s="139"/>
      <c r="N38" s="140"/>
      <c r="O38" s="141"/>
      <c r="P38" s="142"/>
      <c r="Q38" s="142"/>
      <c r="R38" s="136"/>
      <c r="S38" s="143"/>
      <c r="T38" s="144"/>
      <c r="U38" s="144"/>
      <c r="V38" s="144"/>
      <c r="W38" s="145"/>
      <c r="X38" s="182" t="s">
        <v>40</v>
      </c>
      <c r="Y38" s="183"/>
      <c r="Z38" s="184"/>
      <c r="AA38" s="149" t="str">
        <f>IF(AA37="","",VLOOKUP(AA37,#REF!,10,FALSE))</f>
        <v/>
      </c>
      <c r="AB38" s="150" t="str">
        <f>IF(AB37="","",VLOOKUP(AB37,#REF!,10,FALSE))</f>
        <v/>
      </c>
      <c r="AC38" s="150" t="str">
        <f>IF(AC37="","",VLOOKUP(AC37,#REF!,10,FALSE))</f>
        <v/>
      </c>
      <c r="AD38" s="150" t="str">
        <f>IF(AD37="","",VLOOKUP(AD37,#REF!,10,FALSE))</f>
        <v/>
      </c>
      <c r="AE38" s="150" t="str">
        <f>IF(AE37="","",VLOOKUP(AE37,#REF!,10,FALSE))</f>
        <v/>
      </c>
      <c r="AF38" s="150" t="str">
        <f>IF(AF37="","",VLOOKUP(AF37,#REF!,10,FALSE))</f>
        <v/>
      </c>
      <c r="AG38" s="151" t="str">
        <f>IF(AG37="","",VLOOKUP(AG37,#REF!,10,FALSE))</f>
        <v/>
      </c>
      <c r="AH38" s="149" t="str">
        <f>IF(AH37="","",VLOOKUP(AH37,#REF!,10,FALSE))</f>
        <v/>
      </c>
      <c r="AI38" s="150" t="str">
        <f>IF(AI37="","",VLOOKUP(AI37,#REF!,10,FALSE))</f>
        <v/>
      </c>
      <c r="AJ38" s="150" t="str">
        <f>IF(AJ37="","",VLOOKUP(AJ37,#REF!,10,FALSE))</f>
        <v/>
      </c>
      <c r="AK38" s="150" t="str">
        <f>IF(AK37="","",VLOOKUP(AK37,#REF!,10,FALSE))</f>
        <v/>
      </c>
      <c r="AL38" s="150" t="str">
        <f>IF(AL37="","",VLOOKUP(AL37,#REF!,10,FALSE))</f>
        <v/>
      </c>
      <c r="AM38" s="150" t="str">
        <f>IF(AM37="","",VLOOKUP(AM37,#REF!,10,FALSE))</f>
        <v/>
      </c>
      <c r="AN38" s="151" t="str">
        <f>IF(AN37="","",VLOOKUP(AN37,#REF!,10,FALSE))</f>
        <v/>
      </c>
      <c r="AO38" s="149" t="str">
        <f>IF(AO37="","",VLOOKUP(AO37,#REF!,10,FALSE))</f>
        <v/>
      </c>
      <c r="AP38" s="150" t="str">
        <f>IF(AP37="","",VLOOKUP(AP37,#REF!,10,FALSE))</f>
        <v/>
      </c>
      <c r="AQ38" s="150" t="str">
        <f>IF(AQ37="","",VLOOKUP(AQ37,#REF!,10,FALSE))</f>
        <v/>
      </c>
      <c r="AR38" s="150" t="str">
        <f>IF(AR37="","",VLOOKUP(AR37,#REF!,10,FALSE))</f>
        <v/>
      </c>
      <c r="AS38" s="150" t="str">
        <f>IF(AS37="","",VLOOKUP(AS37,#REF!,10,FALSE))</f>
        <v/>
      </c>
      <c r="AT38" s="150" t="str">
        <f>IF(AT37="","",VLOOKUP(AT37,#REF!,10,FALSE))</f>
        <v/>
      </c>
      <c r="AU38" s="151" t="str">
        <f>IF(AU37="","",VLOOKUP(AU37,#REF!,10,FALSE))</f>
        <v/>
      </c>
      <c r="AV38" s="149" t="str">
        <f>IF(AV37="","",VLOOKUP(AV37,#REF!,10,FALSE))</f>
        <v/>
      </c>
      <c r="AW38" s="150" t="str">
        <f>IF(AW37="","",VLOOKUP(AW37,#REF!,10,FALSE))</f>
        <v/>
      </c>
      <c r="AX38" s="150" t="str">
        <f>IF(AX37="","",VLOOKUP(AX37,#REF!,10,FALSE))</f>
        <v/>
      </c>
      <c r="AY38" s="150" t="str">
        <f>IF(AY37="","",VLOOKUP(AY37,#REF!,10,FALSE))</f>
        <v/>
      </c>
      <c r="AZ38" s="150" t="str">
        <f>IF(AZ37="","",VLOOKUP(AZ37,#REF!,10,FALSE))</f>
        <v/>
      </c>
      <c r="BA38" s="150" t="str">
        <f>IF(BA37="","",VLOOKUP(BA37,#REF!,10,FALSE))</f>
        <v/>
      </c>
      <c r="BB38" s="151" t="str">
        <f>IF(BB37="","",VLOOKUP(BB37,#REF!,10,FALSE))</f>
        <v/>
      </c>
      <c r="BC38" s="149" t="str">
        <f>IF(BC37="","",VLOOKUP(BC37,#REF!,10,FALSE))</f>
        <v/>
      </c>
      <c r="BD38" s="150" t="str">
        <f>IF(BD37="","",VLOOKUP(BD37,#REF!,10,FALSE))</f>
        <v/>
      </c>
      <c r="BE38" s="150" t="str">
        <f>IF(BE37="","",VLOOKUP(BE37,#REF!,10,FALSE))</f>
        <v/>
      </c>
      <c r="BF38" s="152">
        <f>IF($BI$3="４週",SUM(AA38:BB38),IF($BI$3="暦月",SUM(AA38:BE38),""))</f>
        <v>0</v>
      </c>
      <c r="BG38" s="153"/>
      <c r="BH38" s="154">
        <f>IF($BI$3="４週",BF38/4,IF($BI$3="暦月",(BF38/($BI$8/7)),""))</f>
        <v>0</v>
      </c>
      <c r="BI38" s="153"/>
      <c r="BJ38" s="155"/>
      <c r="BK38" s="156"/>
      <c r="BL38" s="156"/>
      <c r="BM38" s="156"/>
      <c r="BN38" s="157"/>
    </row>
    <row r="39" spans="2:66" ht="20.25" customHeight="1" x14ac:dyDescent="0.45">
      <c r="B39" s="102">
        <f>B37+1</f>
        <v>12</v>
      </c>
      <c r="C39" s="158"/>
      <c r="D39" s="159"/>
      <c r="E39" s="14"/>
      <c r="F39" s="134"/>
      <c r="G39" s="160"/>
      <c r="H39" s="161"/>
      <c r="I39" s="137"/>
      <c r="J39" s="138"/>
      <c r="K39" s="137"/>
      <c r="L39" s="138"/>
      <c r="M39" s="164"/>
      <c r="N39" s="165"/>
      <c r="O39" s="166"/>
      <c r="P39" s="167"/>
      <c r="Q39" s="167"/>
      <c r="R39" s="161"/>
      <c r="S39" s="143"/>
      <c r="T39" s="144"/>
      <c r="U39" s="144"/>
      <c r="V39" s="144"/>
      <c r="W39" s="145"/>
      <c r="X39" s="185" t="s">
        <v>39</v>
      </c>
      <c r="Z39" s="186"/>
      <c r="AA39" s="171"/>
      <c r="AB39" s="172"/>
      <c r="AC39" s="172"/>
      <c r="AD39" s="172"/>
      <c r="AE39" s="172"/>
      <c r="AF39" s="172"/>
      <c r="AG39" s="173"/>
      <c r="AH39" s="171"/>
      <c r="AI39" s="172"/>
      <c r="AJ39" s="172"/>
      <c r="AK39" s="172"/>
      <c r="AL39" s="172"/>
      <c r="AM39" s="172"/>
      <c r="AN39" s="173"/>
      <c r="AO39" s="171"/>
      <c r="AP39" s="172"/>
      <c r="AQ39" s="172"/>
      <c r="AR39" s="172"/>
      <c r="AS39" s="172"/>
      <c r="AT39" s="172"/>
      <c r="AU39" s="173"/>
      <c r="AV39" s="171"/>
      <c r="AW39" s="172"/>
      <c r="AX39" s="172"/>
      <c r="AY39" s="172"/>
      <c r="AZ39" s="172"/>
      <c r="BA39" s="172"/>
      <c r="BB39" s="173"/>
      <c r="BC39" s="171"/>
      <c r="BD39" s="172"/>
      <c r="BE39" s="174"/>
      <c r="BF39" s="175"/>
      <c r="BG39" s="176"/>
      <c r="BH39" s="177"/>
      <c r="BI39" s="178"/>
      <c r="BJ39" s="179"/>
      <c r="BK39" s="180"/>
      <c r="BL39" s="180"/>
      <c r="BM39" s="180"/>
      <c r="BN39" s="181"/>
    </row>
    <row r="40" spans="2:66" ht="20.25" customHeight="1" x14ac:dyDescent="0.45">
      <c r="B40" s="131"/>
      <c r="C40" s="132"/>
      <c r="D40" s="133"/>
      <c r="E40" s="14"/>
      <c r="F40" s="134"/>
      <c r="G40" s="135"/>
      <c r="H40" s="136"/>
      <c r="I40" s="137"/>
      <c r="J40" s="138">
        <f>G39</f>
        <v>0</v>
      </c>
      <c r="K40" s="137"/>
      <c r="L40" s="138">
        <f>M39</f>
        <v>0</v>
      </c>
      <c r="M40" s="139"/>
      <c r="N40" s="140"/>
      <c r="O40" s="141"/>
      <c r="P40" s="142"/>
      <c r="Q40" s="142"/>
      <c r="R40" s="136"/>
      <c r="S40" s="143"/>
      <c r="T40" s="144"/>
      <c r="U40" s="144"/>
      <c r="V40" s="144"/>
      <c r="W40" s="145"/>
      <c r="X40" s="182" t="s">
        <v>40</v>
      </c>
      <c r="Y40" s="183"/>
      <c r="Z40" s="184"/>
      <c r="AA40" s="149" t="str">
        <f>IF(AA39="","",VLOOKUP(AA39,#REF!,10,FALSE))</f>
        <v/>
      </c>
      <c r="AB40" s="150" t="str">
        <f>IF(AB39="","",VLOOKUP(AB39,#REF!,10,FALSE))</f>
        <v/>
      </c>
      <c r="AC40" s="150" t="str">
        <f>IF(AC39="","",VLOOKUP(AC39,#REF!,10,FALSE))</f>
        <v/>
      </c>
      <c r="AD40" s="150" t="str">
        <f>IF(AD39="","",VLOOKUP(AD39,#REF!,10,FALSE))</f>
        <v/>
      </c>
      <c r="AE40" s="150" t="str">
        <f>IF(AE39="","",VLOOKUP(AE39,#REF!,10,FALSE))</f>
        <v/>
      </c>
      <c r="AF40" s="150" t="str">
        <f>IF(AF39="","",VLOOKUP(AF39,#REF!,10,FALSE))</f>
        <v/>
      </c>
      <c r="AG40" s="151" t="str">
        <f>IF(AG39="","",VLOOKUP(AG39,#REF!,10,FALSE))</f>
        <v/>
      </c>
      <c r="AH40" s="149" t="str">
        <f>IF(AH39="","",VLOOKUP(AH39,#REF!,10,FALSE))</f>
        <v/>
      </c>
      <c r="AI40" s="150" t="str">
        <f>IF(AI39="","",VLOOKUP(AI39,#REF!,10,FALSE))</f>
        <v/>
      </c>
      <c r="AJ40" s="150" t="str">
        <f>IF(AJ39="","",VLOOKUP(AJ39,#REF!,10,FALSE))</f>
        <v/>
      </c>
      <c r="AK40" s="150" t="str">
        <f>IF(AK39="","",VLOOKUP(AK39,#REF!,10,FALSE))</f>
        <v/>
      </c>
      <c r="AL40" s="150" t="str">
        <f>IF(AL39="","",VLOOKUP(AL39,#REF!,10,FALSE))</f>
        <v/>
      </c>
      <c r="AM40" s="150" t="str">
        <f>IF(AM39="","",VLOOKUP(AM39,#REF!,10,FALSE))</f>
        <v/>
      </c>
      <c r="AN40" s="151" t="str">
        <f>IF(AN39="","",VLOOKUP(AN39,#REF!,10,FALSE))</f>
        <v/>
      </c>
      <c r="AO40" s="149" t="str">
        <f>IF(AO39="","",VLOOKUP(AO39,#REF!,10,FALSE))</f>
        <v/>
      </c>
      <c r="AP40" s="150" t="str">
        <f>IF(AP39="","",VLOOKUP(AP39,#REF!,10,FALSE))</f>
        <v/>
      </c>
      <c r="AQ40" s="150" t="str">
        <f>IF(AQ39="","",VLOOKUP(AQ39,#REF!,10,FALSE))</f>
        <v/>
      </c>
      <c r="AR40" s="150" t="str">
        <f>IF(AR39="","",VLOOKUP(AR39,#REF!,10,FALSE))</f>
        <v/>
      </c>
      <c r="AS40" s="150" t="str">
        <f>IF(AS39="","",VLOOKUP(AS39,#REF!,10,FALSE))</f>
        <v/>
      </c>
      <c r="AT40" s="150" t="str">
        <f>IF(AT39="","",VLOOKUP(AT39,#REF!,10,FALSE))</f>
        <v/>
      </c>
      <c r="AU40" s="151" t="str">
        <f>IF(AU39="","",VLOOKUP(AU39,#REF!,10,FALSE))</f>
        <v/>
      </c>
      <c r="AV40" s="149" t="str">
        <f>IF(AV39="","",VLOOKUP(AV39,#REF!,10,FALSE))</f>
        <v/>
      </c>
      <c r="AW40" s="150" t="str">
        <f>IF(AW39="","",VLOOKUP(AW39,#REF!,10,FALSE))</f>
        <v/>
      </c>
      <c r="AX40" s="150" t="str">
        <f>IF(AX39="","",VLOOKUP(AX39,#REF!,10,FALSE))</f>
        <v/>
      </c>
      <c r="AY40" s="150" t="str">
        <f>IF(AY39="","",VLOOKUP(AY39,#REF!,10,FALSE))</f>
        <v/>
      </c>
      <c r="AZ40" s="150" t="str">
        <f>IF(AZ39="","",VLOOKUP(AZ39,#REF!,10,FALSE))</f>
        <v/>
      </c>
      <c r="BA40" s="150" t="str">
        <f>IF(BA39="","",VLOOKUP(BA39,#REF!,10,FALSE))</f>
        <v/>
      </c>
      <c r="BB40" s="151" t="str">
        <f>IF(BB39="","",VLOOKUP(BB39,#REF!,10,FALSE))</f>
        <v/>
      </c>
      <c r="BC40" s="149" t="str">
        <f>IF(BC39="","",VLOOKUP(BC39,#REF!,10,FALSE))</f>
        <v/>
      </c>
      <c r="BD40" s="150" t="str">
        <f>IF(BD39="","",VLOOKUP(BD39,#REF!,10,FALSE))</f>
        <v/>
      </c>
      <c r="BE40" s="150" t="str">
        <f>IF(BE39="","",VLOOKUP(BE39,#REF!,10,FALSE))</f>
        <v/>
      </c>
      <c r="BF40" s="152">
        <f>IF($BI$3="４週",SUM(AA40:BB40),IF($BI$3="暦月",SUM(AA40:BE40),""))</f>
        <v>0</v>
      </c>
      <c r="BG40" s="153"/>
      <c r="BH40" s="154">
        <f>IF($BI$3="４週",BF40/4,IF($BI$3="暦月",(BF40/($BI$8/7)),""))</f>
        <v>0</v>
      </c>
      <c r="BI40" s="153"/>
      <c r="BJ40" s="155"/>
      <c r="BK40" s="156"/>
      <c r="BL40" s="156"/>
      <c r="BM40" s="156"/>
      <c r="BN40" s="157"/>
    </row>
    <row r="41" spans="2:66" ht="20.25" customHeight="1" x14ac:dyDescent="0.45">
      <c r="B41" s="102">
        <f>B39+1</f>
        <v>13</v>
      </c>
      <c r="C41" s="158"/>
      <c r="D41" s="159"/>
      <c r="E41" s="14"/>
      <c r="F41" s="134"/>
      <c r="G41" s="160"/>
      <c r="H41" s="161"/>
      <c r="I41" s="137"/>
      <c r="J41" s="138"/>
      <c r="K41" s="137"/>
      <c r="L41" s="138"/>
      <c r="M41" s="164"/>
      <c r="N41" s="165"/>
      <c r="O41" s="166"/>
      <c r="P41" s="167"/>
      <c r="Q41" s="167"/>
      <c r="R41" s="161"/>
      <c r="S41" s="143"/>
      <c r="T41" s="144"/>
      <c r="U41" s="144"/>
      <c r="V41" s="144"/>
      <c r="W41" s="145"/>
      <c r="X41" s="185" t="s">
        <v>39</v>
      </c>
      <c r="Z41" s="186"/>
      <c r="AA41" s="171"/>
      <c r="AB41" s="172"/>
      <c r="AC41" s="172"/>
      <c r="AD41" s="172"/>
      <c r="AE41" s="172"/>
      <c r="AF41" s="172"/>
      <c r="AG41" s="173"/>
      <c r="AH41" s="171"/>
      <c r="AI41" s="172"/>
      <c r="AJ41" s="172"/>
      <c r="AK41" s="172"/>
      <c r="AL41" s="172"/>
      <c r="AM41" s="172"/>
      <c r="AN41" s="173"/>
      <c r="AO41" s="171"/>
      <c r="AP41" s="172"/>
      <c r="AQ41" s="172"/>
      <c r="AR41" s="172"/>
      <c r="AS41" s="172"/>
      <c r="AT41" s="172"/>
      <c r="AU41" s="173"/>
      <c r="AV41" s="171"/>
      <c r="AW41" s="172"/>
      <c r="AX41" s="172"/>
      <c r="AY41" s="172"/>
      <c r="AZ41" s="172"/>
      <c r="BA41" s="172"/>
      <c r="BB41" s="173"/>
      <c r="BC41" s="171"/>
      <c r="BD41" s="172"/>
      <c r="BE41" s="174"/>
      <c r="BF41" s="175"/>
      <c r="BG41" s="176"/>
      <c r="BH41" s="177"/>
      <c r="BI41" s="178"/>
      <c r="BJ41" s="179"/>
      <c r="BK41" s="180"/>
      <c r="BL41" s="180"/>
      <c r="BM41" s="180"/>
      <c r="BN41" s="181"/>
    </row>
    <row r="42" spans="2:66" ht="20.25" customHeight="1" x14ac:dyDescent="0.45">
      <c r="B42" s="131"/>
      <c r="C42" s="132"/>
      <c r="D42" s="133"/>
      <c r="E42" s="14"/>
      <c r="F42" s="134"/>
      <c r="G42" s="135"/>
      <c r="H42" s="136"/>
      <c r="I42" s="137"/>
      <c r="J42" s="138">
        <f>G41</f>
        <v>0</v>
      </c>
      <c r="K42" s="137"/>
      <c r="L42" s="138">
        <f>M41</f>
        <v>0</v>
      </c>
      <c r="M42" s="139"/>
      <c r="N42" s="140"/>
      <c r="O42" s="141"/>
      <c r="P42" s="142"/>
      <c r="Q42" s="142"/>
      <c r="R42" s="136"/>
      <c r="S42" s="143"/>
      <c r="T42" s="144"/>
      <c r="U42" s="144"/>
      <c r="V42" s="144"/>
      <c r="W42" s="145"/>
      <c r="X42" s="182" t="s">
        <v>40</v>
      </c>
      <c r="Y42" s="183"/>
      <c r="Z42" s="184"/>
      <c r="AA42" s="149" t="str">
        <f>IF(AA41="","",VLOOKUP(AA41,#REF!,10,FALSE))</f>
        <v/>
      </c>
      <c r="AB42" s="150" t="str">
        <f>IF(AB41="","",VLOOKUP(AB41,#REF!,10,FALSE))</f>
        <v/>
      </c>
      <c r="AC42" s="150" t="str">
        <f>IF(AC41="","",VLOOKUP(AC41,#REF!,10,FALSE))</f>
        <v/>
      </c>
      <c r="AD42" s="150" t="str">
        <f>IF(AD41="","",VLOOKUP(AD41,#REF!,10,FALSE))</f>
        <v/>
      </c>
      <c r="AE42" s="150" t="str">
        <f>IF(AE41="","",VLOOKUP(AE41,#REF!,10,FALSE))</f>
        <v/>
      </c>
      <c r="AF42" s="150" t="str">
        <f>IF(AF41="","",VLOOKUP(AF41,#REF!,10,FALSE))</f>
        <v/>
      </c>
      <c r="AG42" s="151" t="str">
        <f>IF(AG41="","",VLOOKUP(AG41,#REF!,10,FALSE))</f>
        <v/>
      </c>
      <c r="AH42" s="149" t="str">
        <f>IF(AH41="","",VLOOKUP(AH41,#REF!,10,FALSE))</f>
        <v/>
      </c>
      <c r="AI42" s="150" t="str">
        <f>IF(AI41="","",VLOOKUP(AI41,#REF!,10,FALSE))</f>
        <v/>
      </c>
      <c r="AJ42" s="150" t="str">
        <f>IF(AJ41="","",VLOOKUP(AJ41,#REF!,10,FALSE))</f>
        <v/>
      </c>
      <c r="AK42" s="150" t="str">
        <f>IF(AK41="","",VLOOKUP(AK41,#REF!,10,FALSE))</f>
        <v/>
      </c>
      <c r="AL42" s="150" t="str">
        <f>IF(AL41="","",VLOOKUP(AL41,#REF!,10,FALSE))</f>
        <v/>
      </c>
      <c r="AM42" s="150" t="str">
        <f>IF(AM41="","",VLOOKUP(AM41,#REF!,10,FALSE))</f>
        <v/>
      </c>
      <c r="AN42" s="151" t="str">
        <f>IF(AN41="","",VLOOKUP(AN41,#REF!,10,FALSE))</f>
        <v/>
      </c>
      <c r="AO42" s="149" t="str">
        <f>IF(AO41="","",VLOOKUP(AO41,#REF!,10,FALSE))</f>
        <v/>
      </c>
      <c r="AP42" s="150" t="str">
        <f>IF(AP41="","",VLOOKUP(AP41,#REF!,10,FALSE))</f>
        <v/>
      </c>
      <c r="AQ42" s="150" t="str">
        <f>IF(AQ41="","",VLOOKUP(AQ41,#REF!,10,FALSE))</f>
        <v/>
      </c>
      <c r="AR42" s="150" t="str">
        <f>IF(AR41="","",VLOOKUP(AR41,#REF!,10,FALSE))</f>
        <v/>
      </c>
      <c r="AS42" s="150" t="str">
        <f>IF(AS41="","",VLOOKUP(AS41,#REF!,10,FALSE))</f>
        <v/>
      </c>
      <c r="AT42" s="150" t="str">
        <f>IF(AT41="","",VLOOKUP(AT41,#REF!,10,FALSE))</f>
        <v/>
      </c>
      <c r="AU42" s="151" t="str">
        <f>IF(AU41="","",VLOOKUP(AU41,#REF!,10,FALSE))</f>
        <v/>
      </c>
      <c r="AV42" s="149" t="str">
        <f>IF(AV41="","",VLOOKUP(AV41,#REF!,10,FALSE))</f>
        <v/>
      </c>
      <c r="AW42" s="150" t="str">
        <f>IF(AW41="","",VLOOKUP(AW41,#REF!,10,FALSE))</f>
        <v/>
      </c>
      <c r="AX42" s="150" t="str">
        <f>IF(AX41="","",VLOOKUP(AX41,#REF!,10,FALSE))</f>
        <v/>
      </c>
      <c r="AY42" s="150" t="str">
        <f>IF(AY41="","",VLOOKUP(AY41,#REF!,10,FALSE))</f>
        <v/>
      </c>
      <c r="AZ42" s="150" t="str">
        <f>IF(AZ41="","",VLOOKUP(AZ41,#REF!,10,FALSE))</f>
        <v/>
      </c>
      <c r="BA42" s="150" t="str">
        <f>IF(BA41="","",VLOOKUP(BA41,#REF!,10,FALSE))</f>
        <v/>
      </c>
      <c r="BB42" s="151" t="str">
        <f>IF(BB41="","",VLOOKUP(BB41,#REF!,10,FALSE))</f>
        <v/>
      </c>
      <c r="BC42" s="149" t="str">
        <f>IF(BC41="","",VLOOKUP(BC41,#REF!,10,FALSE))</f>
        <v/>
      </c>
      <c r="BD42" s="150" t="str">
        <f>IF(BD41="","",VLOOKUP(BD41,#REF!,10,FALSE))</f>
        <v/>
      </c>
      <c r="BE42" s="150" t="str">
        <f>IF(BE41="","",VLOOKUP(BE41,#REF!,10,FALSE))</f>
        <v/>
      </c>
      <c r="BF42" s="152">
        <f>IF($BI$3="４週",SUM(AA42:BB42),IF($BI$3="暦月",SUM(AA42:BE42),""))</f>
        <v>0</v>
      </c>
      <c r="BG42" s="153"/>
      <c r="BH42" s="154">
        <f>IF($BI$3="４週",BF42/4,IF($BI$3="暦月",(BF42/($BI$8/7)),""))</f>
        <v>0</v>
      </c>
      <c r="BI42" s="153"/>
      <c r="BJ42" s="155"/>
      <c r="BK42" s="156"/>
      <c r="BL42" s="156"/>
      <c r="BM42" s="156"/>
      <c r="BN42" s="157"/>
    </row>
    <row r="43" spans="2:66" ht="20.25" customHeight="1" x14ac:dyDescent="0.45">
      <c r="B43" s="102">
        <f>B41+1</f>
        <v>14</v>
      </c>
      <c r="C43" s="158"/>
      <c r="D43" s="159"/>
      <c r="E43" s="14"/>
      <c r="F43" s="134"/>
      <c r="G43" s="160"/>
      <c r="H43" s="161"/>
      <c r="I43" s="137"/>
      <c r="J43" s="138"/>
      <c r="K43" s="137"/>
      <c r="L43" s="138"/>
      <c r="M43" s="164"/>
      <c r="N43" s="165"/>
      <c r="O43" s="166"/>
      <c r="P43" s="167"/>
      <c r="Q43" s="167"/>
      <c r="R43" s="161"/>
      <c r="S43" s="143"/>
      <c r="T43" s="144"/>
      <c r="U43" s="144"/>
      <c r="V43" s="144"/>
      <c r="W43" s="145"/>
      <c r="X43" s="185" t="s">
        <v>39</v>
      </c>
      <c r="Z43" s="186"/>
      <c r="AA43" s="171"/>
      <c r="AB43" s="172"/>
      <c r="AC43" s="172"/>
      <c r="AD43" s="172"/>
      <c r="AE43" s="172"/>
      <c r="AF43" s="172"/>
      <c r="AG43" s="173"/>
      <c r="AH43" s="171"/>
      <c r="AI43" s="172"/>
      <c r="AJ43" s="172"/>
      <c r="AK43" s="172"/>
      <c r="AL43" s="172"/>
      <c r="AM43" s="172"/>
      <c r="AN43" s="173"/>
      <c r="AO43" s="171"/>
      <c r="AP43" s="172"/>
      <c r="AQ43" s="172"/>
      <c r="AR43" s="172"/>
      <c r="AS43" s="172"/>
      <c r="AT43" s="172"/>
      <c r="AU43" s="173"/>
      <c r="AV43" s="171"/>
      <c r="AW43" s="172"/>
      <c r="AX43" s="172"/>
      <c r="AY43" s="172"/>
      <c r="AZ43" s="172"/>
      <c r="BA43" s="172"/>
      <c r="BB43" s="173"/>
      <c r="BC43" s="171"/>
      <c r="BD43" s="172"/>
      <c r="BE43" s="174"/>
      <c r="BF43" s="175"/>
      <c r="BG43" s="176"/>
      <c r="BH43" s="177"/>
      <c r="BI43" s="178"/>
      <c r="BJ43" s="179"/>
      <c r="BK43" s="180"/>
      <c r="BL43" s="180"/>
      <c r="BM43" s="180"/>
      <c r="BN43" s="181"/>
    </row>
    <row r="44" spans="2:66" ht="20.25" customHeight="1" x14ac:dyDescent="0.45">
      <c r="B44" s="131"/>
      <c r="C44" s="132"/>
      <c r="D44" s="133"/>
      <c r="E44" s="14"/>
      <c r="F44" s="134"/>
      <c r="G44" s="135"/>
      <c r="H44" s="136"/>
      <c r="I44" s="137"/>
      <c r="J44" s="138">
        <f>G43</f>
        <v>0</v>
      </c>
      <c r="K44" s="137"/>
      <c r="L44" s="138">
        <f>M43</f>
        <v>0</v>
      </c>
      <c r="M44" s="139"/>
      <c r="N44" s="140"/>
      <c r="O44" s="141"/>
      <c r="P44" s="142"/>
      <c r="Q44" s="142"/>
      <c r="R44" s="136"/>
      <c r="S44" s="143"/>
      <c r="T44" s="144"/>
      <c r="U44" s="144"/>
      <c r="V44" s="144"/>
      <c r="W44" s="145"/>
      <c r="X44" s="182" t="s">
        <v>40</v>
      </c>
      <c r="Y44" s="183"/>
      <c r="Z44" s="184"/>
      <c r="AA44" s="149" t="str">
        <f>IF(AA43="","",VLOOKUP(AA43,#REF!,10,FALSE))</f>
        <v/>
      </c>
      <c r="AB44" s="150" t="str">
        <f>IF(AB43="","",VLOOKUP(AB43,#REF!,10,FALSE))</f>
        <v/>
      </c>
      <c r="AC44" s="150" t="str">
        <f>IF(AC43="","",VLOOKUP(AC43,#REF!,10,FALSE))</f>
        <v/>
      </c>
      <c r="AD44" s="150" t="str">
        <f>IF(AD43="","",VLOOKUP(AD43,#REF!,10,FALSE))</f>
        <v/>
      </c>
      <c r="AE44" s="150" t="str">
        <f>IF(AE43="","",VLOOKUP(AE43,#REF!,10,FALSE))</f>
        <v/>
      </c>
      <c r="AF44" s="150" t="str">
        <f>IF(AF43="","",VLOOKUP(AF43,#REF!,10,FALSE))</f>
        <v/>
      </c>
      <c r="AG44" s="151" t="str">
        <f>IF(AG43="","",VLOOKUP(AG43,#REF!,10,FALSE))</f>
        <v/>
      </c>
      <c r="AH44" s="149" t="str">
        <f>IF(AH43="","",VLOOKUP(AH43,#REF!,10,FALSE))</f>
        <v/>
      </c>
      <c r="AI44" s="150" t="str">
        <f>IF(AI43="","",VLOOKUP(AI43,#REF!,10,FALSE))</f>
        <v/>
      </c>
      <c r="AJ44" s="150" t="str">
        <f>IF(AJ43="","",VLOOKUP(AJ43,#REF!,10,FALSE))</f>
        <v/>
      </c>
      <c r="AK44" s="150" t="str">
        <f>IF(AK43="","",VLOOKUP(AK43,#REF!,10,FALSE))</f>
        <v/>
      </c>
      <c r="AL44" s="150" t="str">
        <f>IF(AL43="","",VLOOKUP(AL43,#REF!,10,FALSE))</f>
        <v/>
      </c>
      <c r="AM44" s="150" t="str">
        <f>IF(AM43="","",VLOOKUP(AM43,#REF!,10,FALSE))</f>
        <v/>
      </c>
      <c r="AN44" s="151" t="str">
        <f>IF(AN43="","",VLOOKUP(AN43,#REF!,10,FALSE))</f>
        <v/>
      </c>
      <c r="AO44" s="149" t="str">
        <f>IF(AO43="","",VLOOKUP(AO43,#REF!,10,FALSE))</f>
        <v/>
      </c>
      <c r="AP44" s="150" t="str">
        <f>IF(AP43="","",VLOOKUP(AP43,#REF!,10,FALSE))</f>
        <v/>
      </c>
      <c r="AQ44" s="150" t="str">
        <f>IF(AQ43="","",VLOOKUP(AQ43,#REF!,10,FALSE))</f>
        <v/>
      </c>
      <c r="AR44" s="150" t="str">
        <f>IF(AR43="","",VLOOKUP(AR43,#REF!,10,FALSE))</f>
        <v/>
      </c>
      <c r="AS44" s="150" t="str">
        <f>IF(AS43="","",VLOOKUP(AS43,#REF!,10,FALSE))</f>
        <v/>
      </c>
      <c r="AT44" s="150" t="str">
        <f>IF(AT43="","",VLOOKUP(AT43,#REF!,10,FALSE))</f>
        <v/>
      </c>
      <c r="AU44" s="151" t="str">
        <f>IF(AU43="","",VLOOKUP(AU43,#REF!,10,FALSE))</f>
        <v/>
      </c>
      <c r="AV44" s="149" t="str">
        <f>IF(AV43="","",VLOOKUP(AV43,#REF!,10,FALSE))</f>
        <v/>
      </c>
      <c r="AW44" s="150" t="str">
        <f>IF(AW43="","",VLOOKUP(AW43,#REF!,10,FALSE))</f>
        <v/>
      </c>
      <c r="AX44" s="150" t="str">
        <f>IF(AX43="","",VLOOKUP(AX43,#REF!,10,FALSE))</f>
        <v/>
      </c>
      <c r="AY44" s="150" t="str">
        <f>IF(AY43="","",VLOOKUP(AY43,#REF!,10,FALSE))</f>
        <v/>
      </c>
      <c r="AZ44" s="150" t="str">
        <f>IF(AZ43="","",VLOOKUP(AZ43,#REF!,10,FALSE))</f>
        <v/>
      </c>
      <c r="BA44" s="150" t="str">
        <f>IF(BA43="","",VLOOKUP(BA43,#REF!,10,FALSE))</f>
        <v/>
      </c>
      <c r="BB44" s="151" t="str">
        <f>IF(BB43="","",VLOOKUP(BB43,#REF!,10,FALSE))</f>
        <v/>
      </c>
      <c r="BC44" s="149" t="str">
        <f>IF(BC43="","",VLOOKUP(BC43,#REF!,10,FALSE))</f>
        <v/>
      </c>
      <c r="BD44" s="150" t="str">
        <f>IF(BD43="","",VLOOKUP(BD43,#REF!,10,FALSE))</f>
        <v/>
      </c>
      <c r="BE44" s="150" t="str">
        <f>IF(BE43="","",VLOOKUP(BE43,#REF!,10,FALSE))</f>
        <v/>
      </c>
      <c r="BF44" s="152">
        <f>IF($BI$3="４週",SUM(AA44:BB44),IF($BI$3="暦月",SUM(AA44:BE44),""))</f>
        <v>0</v>
      </c>
      <c r="BG44" s="153"/>
      <c r="BH44" s="154">
        <f>IF($BI$3="４週",BF44/4,IF($BI$3="暦月",(BF44/($BI$8/7)),""))</f>
        <v>0</v>
      </c>
      <c r="BI44" s="153"/>
      <c r="BJ44" s="155"/>
      <c r="BK44" s="156"/>
      <c r="BL44" s="156"/>
      <c r="BM44" s="156"/>
      <c r="BN44" s="157"/>
    </row>
    <row r="45" spans="2:66" ht="20.25" customHeight="1" x14ac:dyDescent="0.45">
      <c r="B45" s="102">
        <f>B43+1</f>
        <v>15</v>
      </c>
      <c r="C45" s="158"/>
      <c r="D45" s="159"/>
      <c r="E45" s="14"/>
      <c r="F45" s="134"/>
      <c r="G45" s="160"/>
      <c r="H45" s="161"/>
      <c r="I45" s="137"/>
      <c r="J45" s="138"/>
      <c r="K45" s="137"/>
      <c r="L45" s="138"/>
      <c r="M45" s="164"/>
      <c r="N45" s="165"/>
      <c r="O45" s="166"/>
      <c r="P45" s="167"/>
      <c r="Q45" s="167"/>
      <c r="R45" s="161"/>
      <c r="S45" s="143"/>
      <c r="T45" s="144"/>
      <c r="U45" s="144"/>
      <c r="V45" s="144"/>
      <c r="W45" s="145"/>
      <c r="X45" s="185" t="s">
        <v>39</v>
      </c>
      <c r="Z45" s="186"/>
      <c r="AA45" s="171"/>
      <c r="AB45" s="172"/>
      <c r="AC45" s="172"/>
      <c r="AD45" s="172"/>
      <c r="AE45" s="172"/>
      <c r="AF45" s="172"/>
      <c r="AG45" s="173"/>
      <c r="AH45" s="171"/>
      <c r="AI45" s="172"/>
      <c r="AJ45" s="172"/>
      <c r="AK45" s="172"/>
      <c r="AL45" s="172"/>
      <c r="AM45" s="172"/>
      <c r="AN45" s="173"/>
      <c r="AO45" s="171"/>
      <c r="AP45" s="172"/>
      <c r="AQ45" s="172"/>
      <c r="AR45" s="172"/>
      <c r="AS45" s="172"/>
      <c r="AT45" s="172"/>
      <c r="AU45" s="173"/>
      <c r="AV45" s="171"/>
      <c r="AW45" s="172"/>
      <c r="AX45" s="172"/>
      <c r="AY45" s="172"/>
      <c r="AZ45" s="172"/>
      <c r="BA45" s="172"/>
      <c r="BB45" s="173"/>
      <c r="BC45" s="171"/>
      <c r="BD45" s="172"/>
      <c r="BE45" s="174"/>
      <c r="BF45" s="175"/>
      <c r="BG45" s="176"/>
      <c r="BH45" s="177"/>
      <c r="BI45" s="178"/>
      <c r="BJ45" s="179"/>
      <c r="BK45" s="180"/>
      <c r="BL45" s="180"/>
      <c r="BM45" s="180"/>
      <c r="BN45" s="181"/>
    </row>
    <row r="46" spans="2:66" ht="20.25" customHeight="1" x14ac:dyDescent="0.45">
      <c r="B46" s="131"/>
      <c r="C46" s="132"/>
      <c r="D46" s="133"/>
      <c r="E46" s="14"/>
      <c r="F46" s="134"/>
      <c r="G46" s="135"/>
      <c r="H46" s="136"/>
      <c r="I46" s="137"/>
      <c r="J46" s="138">
        <f>G45</f>
        <v>0</v>
      </c>
      <c r="K46" s="137"/>
      <c r="L46" s="138">
        <f>M45</f>
        <v>0</v>
      </c>
      <c r="M46" s="139"/>
      <c r="N46" s="140"/>
      <c r="O46" s="141"/>
      <c r="P46" s="142"/>
      <c r="Q46" s="142"/>
      <c r="R46" s="136"/>
      <c r="S46" s="143"/>
      <c r="T46" s="144"/>
      <c r="U46" s="144"/>
      <c r="V46" s="144"/>
      <c r="W46" s="145"/>
      <c r="X46" s="182" t="s">
        <v>40</v>
      </c>
      <c r="Y46" s="183"/>
      <c r="Z46" s="184"/>
      <c r="AA46" s="149" t="str">
        <f>IF(AA45="","",VLOOKUP(AA45,#REF!,10,FALSE))</f>
        <v/>
      </c>
      <c r="AB46" s="150" t="str">
        <f>IF(AB45="","",VLOOKUP(AB45,#REF!,10,FALSE))</f>
        <v/>
      </c>
      <c r="AC46" s="150" t="str">
        <f>IF(AC45="","",VLOOKUP(AC45,#REF!,10,FALSE))</f>
        <v/>
      </c>
      <c r="AD46" s="150" t="str">
        <f>IF(AD45="","",VLOOKUP(AD45,#REF!,10,FALSE))</f>
        <v/>
      </c>
      <c r="AE46" s="150" t="str">
        <f>IF(AE45="","",VLOOKUP(AE45,#REF!,10,FALSE))</f>
        <v/>
      </c>
      <c r="AF46" s="150" t="str">
        <f>IF(AF45="","",VLOOKUP(AF45,#REF!,10,FALSE))</f>
        <v/>
      </c>
      <c r="AG46" s="151" t="str">
        <f>IF(AG45="","",VLOOKUP(AG45,#REF!,10,FALSE))</f>
        <v/>
      </c>
      <c r="AH46" s="149" t="str">
        <f>IF(AH45="","",VLOOKUP(AH45,#REF!,10,FALSE))</f>
        <v/>
      </c>
      <c r="AI46" s="150" t="str">
        <f>IF(AI45="","",VLOOKUP(AI45,#REF!,10,FALSE))</f>
        <v/>
      </c>
      <c r="AJ46" s="150" t="str">
        <f>IF(AJ45="","",VLOOKUP(AJ45,#REF!,10,FALSE))</f>
        <v/>
      </c>
      <c r="AK46" s="150" t="str">
        <f>IF(AK45="","",VLOOKUP(AK45,#REF!,10,FALSE))</f>
        <v/>
      </c>
      <c r="AL46" s="150" t="str">
        <f>IF(AL45="","",VLOOKUP(AL45,#REF!,10,FALSE))</f>
        <v/>
      </c>
      <c r="AM46" s="150" t="str">
        <f>IF(AM45="","",VLOOKUP(AM45,#REF!,10,FALSE))</f>
        <v/>
      </c>
      <c r="AN46" s="151" t="str">
        <f>IF(AN45="","",VLOOKUP(AN45,#REF!,10,FALSE))</f>
        <v/>
      </c>
      <c r="AO46" s="149" t="str">
        <f>IF(AO45="","",VLOOKUP(AO45,#REF!,10,FALSE))</f>
        <v/>
      </c>
      <c r="AP46" s="150" t="str">
        <f>IF(AP45="","",VLOOKUP(AP45,#REF!,10,FALSE))</f>
        <v/>
      </c>
      <c r="AQ46" s="150" t="str">
        <f>IF(AQ45="","",VLOOKUP(AQ45,#REF!,10,FALSE))</f>
        <v/>
      </c>
      <c r="AR46" s="150" t="str">
        <f>IF(AR45="","",VLOOKUP(AR45,#REF!,10,FALSE))</f>
        <v/>
      </c>
      <c r="AS46" s="150" t="str">
        <f>IF(AS45="","",VLOOKUP(AS45,#REF!,10,FALSE))</f>
        <v/>
      </c>
      <c r="AT46" s="150" t="str">
        <f>IF(AT45="","",VLOOKUP(AT45,#REF!,10,FALSE))</f>
        <v/>
      </c>
      <c r="AU46" s="151" t="str">
        <f>IF(AU45="","",VLOOKUP(AU45,#REF!,10,FALSE))</f>
        <v/>
      </c>
      <c r="AV46" s="149" t="str">
        <f>IF(AV45="","",VLOOKUP(AV45,#REF!,10,FALSE))</f>
        <v/>
      </c>
      <c r="AW46" s="150" t="str">
        <f>IF(AW45="","",VLOOKUP(AW45,#REF!,10,FALSE))</f>
        <v/>
      </c>
      <c r="AX46" s="150" t="str">
        <f>IF(AX45="","",VLOOKUP(AX45,#REF!,10,FALSE))</f>
        <v/>
      </c>
      <c r="AY46" s="150" t="str">
        <f>IF(AY45="","",VLOOKUP(AY45,#REF!,10,FALSE))</f>
        <v/>
      </c>
      <c r="AZ46" s="150" t="str">
        <f>IF(AZ45="","",VLOOKUP(AZ45,#REF!,10,FALSE))</f>
        <v/>
      </c>
      <c r="BA46" s="150" t="str">
        <f>IF(BA45="","",VLOOKUP(BA45,#REF!,10,FALSE))</f>
        <v/>
      </c>
      <c r="BB46" s="151" t="str">
        <f>IF(BB45="","",VLOOKUP(BB45,#REF!,10,FALSE))</f>
        <v/>
      </c>
      <c r="BC46" s="149" t="str">
        <f>IF(BC45="","",VLOOKUP(BC45,#REF!,10,FALSE))</f>
        <v/>
      </c>
      <c r="BD46" s="150" t="str">
        <f>IF(BD45="","",VLOOKUP(BD45,#REF!,10,FALSE))</f>
        <v/>
      </c>
      <c r="BE46" s="150" t="str">
        <f>IF(BE45="","",VLOOKUP(BE45,#REF!,10,FALSE))</f>
        <v/>
      </c>
      <c r="BF46" s="152">
        <f>IF($BI$3="４週",SUM(AA46:BB46),IF($BI$3="暦月",SUM(AA46:BE46),""))</f>
        <v>0</v>
      </c>
      <c r="BG46" s="153"/>
      <c r="BH46" s="154">
        <f>IF($BI$3="４週",BF46/4,IF($BI$3="暦月",(BF46/($BI$8/7)),""))</f>
        <v>0</v>
      </c>
      <c r="BI46" s="153"/>
      <c r="BJ46" s="155"/>
      <c r="BK46" s="156"/>
      <c r="BL46" s="156"/>
      <c r="BM46" s="156"/>
      <c r="BN46" s="157"/>
    </row>
    <row r="47" spans="2:66" ht="20.25" customHeight="1" x14ac:dyDescent="0.45">
      <c r="B47" s="102">
        <f>B45+1</f>
        <v>16</v>
      </c>
      <c r="C47" s="158"/>
      <c r="D47" s="159"/>
      <c r="E47" s="14"/>
      <c r="F47" s="134"/>
      <c r="G47" s="160"/>
      <c r="H47" s="161"/>
      <c r="I47" s="137"/>
      <c r="J47" s="138"/>
      <c r="K47" s="137"/>
      <c r="L47" s="138"/>
      <c r="M47" s="164"/>
      <c r="N47" s="165"/>
      <c r="O47" s="166"/>
      <c r="P47" s="167"/>
      <c r="Q47" s="167"/>
      <c r="R47" s="161"/>
      <c r="S47" s="143"/>
      <c r="T47" s="144"/>
      <c r="U47" s="144"/>
      <c r="V47" s="144"/>
      <c r="W47" s="145"/>
      <c r="X47" s="185" t="s">
        <v>39</v>
      </c>
      <c r="Z47" s="186"/>
      <c r="AA47" s="171"/>
      <c r="AB47" s="172"/>
      <c r="AC47" s="172"/>
      <c r="AD47" s="172"/>
      <c r="AE47" s="172"/>
      <c r="AF47" s="172"/>
      <c r="AG47" s="173"/>
      <c r="AH47" s="171"/>
      <c r="AI47" s="172"/>
      <c r="AJ47" s="172"/>
      <c r="AK47" s="172"/>
      <c r="AL47" s="172"/>
      <c r="AM47" s="172"/>
      <c r="AN47" s="173"/>
      <c r="AO47" s="171"/>
      <c r="AP47" s="172"/>
      <c r="AQ47" s="172"/>
      <c r="AR47" s="172"/>
      <c r="AS47" s="172"/>
      <c r="AT47" s="172"/>
      <c r="AU47" s="173"/>
      <c r="AV47" s="171"/>
      <c r="AW47" s="172"/>
      <c r="AX47" s="172"/>
      <c r="AY47" s="172"/>
      <c r="AZ47" s="172"/>
      <c r="BA47" s="172"/>
      <c r="BB47" s="173"/>
      <c r="BC47" s="171"/>
      <c r="BD47" s="172"/>
      <c r="BE47" s="174"/>
      <c r="BF47" s="175"/>
      <c r="BG47" s="176"/>
      <c r="BH47" s="177"/>
      <c r="BI47" s="178"/>
      <c r="BJ47" s="179"/>
      <c r="BK47" s="180"/>
      <c r="BL47" s="180"/>
      <c r="BM47" s="180"/>
      <c r="BN47" s="181"/>
    </row>
    <row r="48" spans="2:66" ht="20.25" customHeight="1" x14ac:dyDescent="0.45">
      <c r="B48" s="131"/>
      <c r="C48" s="132"/>
      <c r="D48" s="133"/>
      <c r="E48" s="14"/>
      <c r="F48" s="134"/>
      <c r="G48" s="135"/>
      <c r="H48" s="136"/>
      <c r="I48" s="137"/>
      <c r="J48" s="138">
        <f>G47</f>
        <v>0</v>
      </c>
      <c r="K48" s="137"/>
      <c r="L48" s="138">
        <f>M47</f>
        <v>0</v>
      </c>
      <c r="M48" s="139"/>
      <c r="N48" s="140"/>
      <c r="O48" s="141"/>
      <c r="P48" s="142"/>
      <c r="Q48" s="142"/>
      <c r="R48" s="136"/>
      <c r="S48" s="143"/>
      <c r="T48" s="144"/>
      <c r="U48" s="144"/>
      <c r="V48" s="144"/>
      <c r="W48" s="145"/>
      <c r="X48" s="182" t="s">
        <v>40</v>
      </c>
      <c r="Y48" s="183"/>
      <c r="Z48" s="184"/>
      <c r="AA48" s="149" t="str">
        <f>IF(AA47="","",VLOOKUP(AA47,#REF!,10,FALSE))</f>
        <v/>
      </c>
      <c r="AB48" s="150" t="str">
        <f>IF(AB47="","",VLOOKUP(AB47,#REF!,10,FALSE))</f>
        <v/>
      </c>
      <c r="AC48" s="150" t="str">
        <f>IF(AC47="","",VLOOKUP(AC47,#REF!,10,FALSE))</f>
        <v/>
      </c>
      <c r="AD48" s="150" t="str">
        <f>IF(AD47="","",VLOOKUP(AD47,#REF!,10,FALSE))</f>
        <v/>
      </c>
      <c r="AE48" s="150" t="str">
        <f>IF(AE47="","",VLOOKUP(AE47,#REF!,10,FALSE))</f>
        <v/>
      </c>
      <c r="AF48" s="150" t="str">
        <f>IF(AF47="","",VLOOKUP(AF47,#REF!,10,FALSE))</f>
        <v/>
      </c>
      <c r="AG48" s="151" t="str">
        <f>IF(AG47="","",VLOOKUP(AG47,#REF!,10,FALSE))</f>
        <v/>
      </c>
      <c r="AH48" s="149" t="str">
        <f>IF(AH47="","",VLOOKUP(AH47,#REF!,10,FALSE))</f>
        <v/>
      </c>
      <c r="AI48" s="150" t="str">
        <f>IF(AI47="","",VLOOKUP(AI47,#REF!,10,FALSE))</f>
        <v/>
      </c>
      <c r="AJ48" s="150" t="str">
        <f>IF(AJ47="","",VLOOKUP(AJ47,#REF!,10,FALSE))</f>
        <v/>
      </c>
      <c r="AK48" s="150" t="str">
        <f>IF(AK47="","",VLOOKUP(AK47,#REF!,10,FALSE))</f>
        <v/>
      </c>
      <c r="AL48" s="150" t="str">
        <f>IF(AL47="","",VLOOKUP(AL47,#REF!,10,FALSE))</f>
        <v/>
      </c>
      <c r="AM48" s="150" t="str">
        <f>IF(AM47="","",VLOOKUP(AM47,#REF!,10,FALSE))</f>
        <v/>
      </c>
      <c r="AN48" s="151" t="str">
        <f>IF(AN47="","",VLOOKUP(AN47,#REF!,10,FALSE))</f>
        <v/>
      </c>
      <c r="AO48" s="149" t="str">
        <f>IF(AO47="","",VLOOKUP(AO47,#REF!,10,FALSE))</f>
        <v/>
      </c>
      <c r="AP48" s="150" t="str">
        <f>IF(AP47="","",VLOOKUP(AP47,#REF!,10,FALSE))</f>
        <v/>
      </c>
      <c r="AQ48" s="150" t="str">
        <f>IF(AQ47="","",VLOOKUP(AQ47,#REF!,10,FALSE))</f>
        <v/>
      </c>
      <c r="AR48" s="150" t="str">
        <f>IF(AR47="","",VLOOKUP(AR47,#REF!,10,FALSE))</f>
        <v/>
      </c>
      <c r="AS48" s="150" t="str">
        <f>IF(AS47="","",VLOOKUP(AS47,#REF!,10,FALSE))</f>
        <v/>
      </c>
      <c r="AT48" s="150" t="str">
        <f>IF(AT47="","",VLOOKUP(AT47,#REF!,10,FALSE))</f>
        <v/>
      </c>
      <c r="AU48" s="151" t="str">
        <f>IF(AU47="","",VLOOKUP(AU47,#REF!,10,FALSE))</f>
        <v/>
      </c>
      <c r="AV48" s="149" t="str">
        <f>IF(AV47="","",VLOOKUP(AV47,#REF!,10,FALSE))</f>
        <v/>
      </c>
      <c r="AW48" s="150" t="str">
        <f>IF(AW47="","",VLOOKUP(AW47,#REF!,10,FALSE))</f>
        <v/>
      </c>
      <c r="AX48" s="150" t="str">
        <f>IF(AX47="","",VLOOKUP(AX47,#REF!,10,FALSE))</f>
        <v/>
      </c>
      <c r="AY48" s="150" t="str">
        <f>IF(AY47="","",VLOOKUP(AY47,#REF!,10,FALSE))</f>
        <v/>
      </c>
      <c r="AZ48" s="150" t="str">
        <f>IF(AZ47="","",VLOOKUP(AZ47,#REF!,10,FALSE))</f>
        <v/>
      </c>
      <c r="BA48" s="150" t="str">
        <f>IF(BA47="","",VLOOKUP(BA47,#REF!,10,FALSE))</f>
        <v/>
      </c>
      <c r="BB48" s="151" t="str">
        <f>IF(BB47="","",VLOOKUP(BB47,#REF!,10,FALSE))</f>
        <v/>
      </c>
      <c r="BC48" s="149" t="str">
        <f>IF(BC47="","",VLOOKUP(BC47,#REF!,10,FALSE))</f>
        <v/>
      </c>
      <c r="BD48" s="150" t="str">
        <f>IF(BD47="","",VLOOKUP(BD47,#REF!,10,FALSE))</f>
        <v/>
      </c>
      <c r="BE48" s="150" t="str">
        <f>IF(BE47="","",VLOOKUP(BE47,#REF!,10,FALSE))</f>
        <v/>
      </c>
      <c r="BF48" s="152">
        <f>IF($BI$3="４週",SUM(AA48:BB48),IF($BI$3="暦月",SUM(AA48:BE48),""))</f>
        <v>0</v>
      </c>
      <c r="BG48" s="153"/>
      <c r="BH48" s="154">
        <f>IF($BI$3="４週",BF48/4,IF($BI$3="暦月",(BF48/($BI$8/7)),""))</f>
        <v>0</v>
      </c>
      <c r="BI48" s="153"/>
      <c r="BJ48" s="155"/>
      <c r="BK48" s="156"/>
      <c r="BL48" s="156"/>
      <c r="BM48" s="156"/>
      <c r="BN48" s="157"/>
    </row>
    <row r="49" spans="2:66" ht="20.25" customHeight="1" x14ac:dyDescent="0.45">
      <c r="B49" s="102">
        <f>B47+1</f>
        <v>17</v>
      </c>
      <c r="C49" s="158"/>
      <c r="D49" s="159"/>
      <c r="E49" s="14"/>
      <c r="F49" s="134"/>
      <c r="G49" s="160"/>
      <c r="H49" s="161"/>
      <c r="I49" s="137"/>
      <c r="J49" s="138"/>
      <c r="K49" s="137"/>
      <c r="L49" s="138"/>
      <c r="M49" s="164"/>
      <c r="N49" s="165"/>
      <c r="O49" s="166"/>
      <c r="P49" s="167"/>
      <c r="Q49" s="167"/>
      <c r="R49" s="161"/>
      <c r="S49" s="143"/>
      <c r="T49" s="144"/>
      <c r="U49" s="144"/>
      <c r="V49" s="144"/>
      <c r="W49" s="145"/>
      <c r="X49" s="185" t="s">
        <v>39</v>
      </c>
      <c r="Y49" s="187"/>
      <c r="Z49" s="186"/>
      <c r="AA49" s="171"/>
      <c r="AB49" s="172"/>
      <c r="AC49" s="172"/>
      <c r="AD49" s="172"/>
      <c r="AE49" s="172"/>
      <c r="AF49" s="172"/>
      <c r="AG49" s="173"/>
      <c r="AH49" s="171"/>
      <c r="AI49" s="172"/>
      <c r="AJ49" s="172"/>
      <c r="AK49" s="172"/>
      <c r="AL49" s="172"/>
      <c r="AM49" s="172"/>
      <c r="AN49" s="173"/>
      <c r="AO49" s="171"/>
      <c r="AP49" s="172"/>
      <c r="AQ49" s="172"/>
      <c r="AR49" s="172"/>
      <c r="AS49" s="172"/>
      <c r="AT49" s="172"/>
      <c r="AU49" s="173"/>
      <c r="AV49" s="171"/>
      <c r="AW49" s="172"/>
      <c r="AX49" s="172"/>
      <c r="AY49" s="172"/>
      <c r="AZ49" s="172"/>
      <c r="BA49" s="172"/>
      <c r="BB49" s="173"/>
      <c r="BC49" s="171"/>
      <c r="BD49" s="172"/>
      <c r="BE49" s="174"/>
      <c r="BF49" s="175"/>
      <c r="BG49" s="176"/>
      <c r="BH49" s="177"/>
      <c r="BI49" s="178"/>
      <c r="BJ49" s="179"/>
      <c r="BK49" s="180"/>
      <c r="BL49" s="180"/>
      <c r="BM49" s="180"/>
      <c r="BN49" s="181"/>
    </row>
    <row r="50" spans="2:66" ht="20.25" customHeight="1" thickBot="1" x14ac:dyDescent="0.5">
      <c r="B50" s="188"/>
      <c r="C50" s="189"/>
      <c r="D50" s="190"/>
      <c r="E50" s="191"/>
      <c r="F50" s="192"/>
      <c r="G50" s="193"/>
      <c r="H50" s="194"/>
      <c r="I50" s="195"/>
      <c r="J50" s="196">
        <f>G49</f>
        <v>0</v>
      </c>
      <c r="K50" s="195"/>
      <c r="L50" s="196">
        <f>M49</f>
        <v>0</v>
      </c>
      <c r="M50" s="197"/>
      <c r="N50" s="198"/>
      <c r="O50" s="199"/>
      <c r="P50" s="200"/>
      <c r="Q50" s="200"/>
      <c r="R50" s="194"/>
      <c r="S50" s="201"/>
      <c r="T50" s="202"/>
      <c r="U50" s="202"/>
      <c r="V50" s="202"/>
      <c r="W50" s="203"/>
      <c r="X50" s="204" t="s">
        <v>40</v>
      </c>
      <c r="Y50" s="205"/>
      <c r="Z50" s="206"/>
      <c r="AA50" s="207" t="str">
        <f>IF(AA49="","",VLOOKUP(AA49,#REF!,10,FALSE))</f>
        <v/>
      </c>
      <c r="AB50" s="208" t="str">
        <f>IF(AB49="","",VLOOKUP(AB49,#REF!,10,FALSE))</f>
        <v/>
      </c>
      <c r="AC50" s="208" t="str">
        <f>IF(AC49="","",VLOOKUP(AC49,#REF!,10,FALSE))</f>
        <v/>
      </c>
      <c r="AD50" s="208" t="str">
        <f>IF(AD49="","",VLOOKUP(AD49,#REF!,10,FALSE))</f>
        <v/>
      </c>
      <c r="AE50" s="208" t="str">
        <f>IF(AE49="","",VLOOKUP(AE49,#REF!,10,FALSE))</f>
        <v/>
      </c>
      <c r="AF50" s="208" t="str">
        <f>IF(AF49="","",VLOOKUP(AF49,#REF!,10,FALSE))</f>
        <v/>
      </c>
      <c r="AG50" s="209" t="str">
        <f>IF(AG49="","",VLOOKUP(AG49,#REF!,10,FALSE))</f>
        <v/>
      </c>
      <c r="AH50" s="207" t="str">
        <f>IF(AH49="","",VLOOKUP(AH49,#REF!,10,FALSE))</f>
        <v/>
      </c>
      <c r="AI50" s="208" t="str">
        <f>IF(AI49="","",VLOOKUP(AI49,#REF!,10,FALSE))</f>
        <v/>
      </c>
      <c r="AJ50" s="208" t="str">
        <f>IF(AJ49="","",VLOOKUP(AJ49,#REF!,10,FALSE))</f>
        <v/>
      </c>
      <c r="AK50" s="208" t="str">
        <f>IF(AK49="","",VLOOKUP(AK49,#REF!,10,FALSE))</f>
        <v/>
      </c>
      <c r="AL50" s="208" t="str">
        <f>IF(AL49="","",VLOOKUP(AL49,#REF!,10,FALSE))</f>
        <v/>
      </c>
      <c r="AM50" s="208" t="str">
        <f>IF(AM49="","",VLOOKUP(AM49,#REF!,10,FALSE))</f>
        <v/>
      </c>
      <c r="AN50" s="209" t="str">
        <f>IF(AN49="","",VLOOKUP(AN49,#REF!,10,FALSE))</f>
        <v/>
      </c>
      <c r="AO50" s="207" t="str">
        <f>IF(AO49="","",VLOOKUP(AO49,#REF!,10,FALSE))</f>
        <v/>
      </c>
      <c r="AP50" s="208" t="str">
        <f>IF(AP49="","",VLOOKUP(AP49,#REF!,10,FALSE))</f>
        <v/>
      </c>
      <c r="AQ50" s="208" t="str">
        <f>IF(AQ49="","",VLOOKUP(AQ49,#REF!,10,FALSE))</f>
        <v/>
      </c>
      <c r="AR50" s="208" t="str">
        <f>IF(AR49="","",VLOOKUP(AR49,#REF!,10,FALSE))</f>
        <v/>
      </c>
      <c r="AS50" s="208" t="str">
        <f>IF(AS49="","",VLOOKUP(AS49,#REF!,10,FALSE))</f>
        <v/>
      </c>
      <c r="AT50" s="208" t="str">
        <f>IF(AT49="","",VLOOKUP(AT49,#REF!,10,FALSE))</f>
        <v/>
      </c>
      <c r="AU50" s="209" t="str">
        <f>IF(AU49="","",VLOOKUP(AU49,#REF!,10,FALSE))</f>
        <v/>
      </c>
      <c r="AV50" s="207" t="str">
        <f>IF(AV49="","",VLOOKUP(AV49,#REF!,10,FALSE))</f>
        <v/>
      </c>
      <c r="AW50" s="208" t="str">
        <f>IF(AW49="","",VLOOKUP(AW49,#REF!,10,FALSE))</f>
        <v/>
      </c>
      <c r="AX50" s="208" t="str">
        <f>IF(AX49="","",VLOOKUP(AX49,#REF!,10,FALSE))</f>
        <v/>
      </c>
      <c r="AY50" s="208" t="str">
        <f>IF(AY49="","",VLOOKUP(AY49,#REF!,10,FALSE))</f>
        <v/>
      </c>
      <c r="AZ50" s="208" t="str">
        <f>IF(AZ49="","",VLOOKUP(AZ49,#REF!,10,FALSE))</f>
        <v/>
      </c>
      <c r="BA50" s="208" t="str">
        <f>IF(BA49="","",VLOOKUP(BA49,#REF!,10,FALSE))</f>
        <v/>
      </c>
      <c r="BB50" s="209" t="str">
        <f>IF(BB49="","",VLOOKUP(BB49,#REF!,10,FALSE))</f>
        <v/>
      </c>
      <c r="BC50" s="207" t="str">
        <f>IF(BC49="","",VLOOKUP(BC49,#REF!,10,FALSE))</f>
        <v/>
      </c>
      <c r="BD50" s="208" t="str">
        <f>IF(BD49="","",VLOOKUP(BD49,#REF!,10,FALSE))</f>
        <v/>
      </c>
      <c r="BE50" s="208" t="str">
        <f>IF(BE49="","",VLOOKUP(BE49,#REF!,10,FALSE))</f>
        <v/>
      </c>
      <c r="BF50" s="210">
        <f>IF($BI$3="４週",SUM(AA50:BB50),IF($BI$3="暦月",SUM(AA50:BE50),""))</f>
        <v>0</v>
      </c>
      <c r="BG50" s="211"/>
      <c r="BH50" s="212">
        <f>IF($BI$3="４週",BF50/4,IF($BI$3="暦月",(BF50/($BI$8/7)),""))</f>
        <v>0</v>
      </c>
      <c r="BI50" s="211"/>
      <c r="BJ50" s="213"/>
      <c r="BK50" s="214"/>
      <c r="BL50" s="214"/>
      <c r="BM50" s="214"/>
      <c r="BN50" s="215"/>
    </row>
    <row r="51" spans="2:66" ht="20.25" customHeight="1" x14ac:dyDescent="0.45">
      <c r="B51" s="216"/>
      <c r="C51" s="216"/>
      <c r="D51" s="216"/>
      <c r="E51" s="216"/>
      <c r="F51" s="216"/>
      <c r="G51" s="217"/>
      <c r="H51" s="217"/>
      <c r="I51" s="217"/>
      <c r="J51" s="217"/>
      <c r="K51" s="217"/>
      <c r="L51" s="217"/>
      <c r="M51" s="218"/>
      <c r="N51" s="218"/>
      <c r="O51" s="217"/>
      <c r="P51" s="217"/>
      <c r="Q51" s="217"/>
      <c r="R51" s="217"/>
      <c r="S51" s="219"/>
      <c r="T51" s="219"/>
      <c r="U51" s="219"/>
      <c r="V51" s="220"/>
      <c r="W51" s="220"/>
      <c r="X51" s="220"/>
      <c r="Y51" s="221"/>
      <c r="Z51" s="222"/>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4"/>
      <c r="BI51" s="224"/>
      <c r="BJ51" s="219"/>
      <c r="BK51" s="219"/>
      <c r="BL51" s="219"/>
      <c r="BM51" s="219"/>
      <c r="BN51" s="219"/>
    </row>
    <row r="52" spans="2:66" ht="20.25" customHeight="1" x14ac:dyDescent="0.45">
      <c r="B52" s="216"/>
      <c r="C52" s="216"/>
      <c r="D52" s="216"/>
      <c r="E52" s="216"/>
      <c r="F52" s="216"/>
      <c r="G52" s="217"/>
      <c r="H52" s="217"/>
      <c r="I52" s="217"/>
      <c r="J52" s="217"/>
      <c r="K52" s="217"/>
      <c r="L52" s="217"/>
      <c r="M52" s="225"/>
      <c r="N52" s="21" t="s">
        <v>41</v>
      </c>
      <c r="O52" s="21"/>
      <c r="P52" s="21"/>
      <c r="Q52" s="21"/>
      <c r="R52" s="21"/>
      <c r="S52" s="21"/>
      <c r="T52" s="21"/>
      <c r="U52" s="21"/>
      <c r="V52" s="21"/>
      <c r="W52" s="21"/>
      <c r="X52" s="28"/>
      <c r="Y52" s="21"/>
      <c r="Z52" s="21"/>
      <c r="AA52" s="21"/>
      <c r="AB52" s="21"/>
      <c r="AC52" s="21"/>
      <c r="AD52" s="226"/>
      <c r="AE52" s="226"/>
      <c r="AF52" s="226"/>
      <c r="AG52" s="226"/>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227"/>
      <c r="BI52" s="224"/>
      <c r="BJ52" s="219"/>
      <c r="BK52" s="219"/>
      <c r="BL52" s="219"/>
      <c r="BM52" s="219"/>
      <c r="BN52" s="219"/>
    </row>
    <row r="53" spans="2:66" ht="20.25" customHeight="1" x14ac:dyDescent="0.45">
      <c r="B53" s="216"/>
      <c r="C53" s="216"/>
      <c r="D53" s="216"/>
      <c r="E53" s="216"/>
      <c r="F53" s="216"/>
      <c r="G53" s="217"/>
      <c r="H53" s="217"/>
      <c r="I53" s="217"/>
      <c r="J53" s="217"/>
      <c r="K53" s="217"/>
      <c r="L53" s="217"/>
      <c r="M53" s="225"/>
      <c r="N53" s="21"/>
      <c r="O53" s="21" t="s">
        <v>42</v>
      </c>
      <c r="P53" s="21"/>
      <c r="Q53" s="21"/>
      <c r="R53" s="21"/>
      <c r="S53" s="21"/>
      <c r="T53" s="21"/>
      <c r="U53" s="21"/>
      <c r="V53" s="21"/>
      <c r="W53" s="21"/>
      <c r="X53" s="28"/>
      <c r="Y53" s="21"/>
      <c r="Z53" s="21"/>
      <c r="AA53" s="21"/>
      <c r="AB53" s="21"/>
      <c r="AC53" s="21"/>
      <c r="AD53" s="226"/>
      <c r="AE53" s="21" t="s">
        <v>43</v>
      </c>
      <c r="AF53" s="21"/>
      <c r="AG53" s="21"/>
      <c r="AH53" s="21"/>
      <c r="AI53" s="21"/>
      <c r="AJ53" s="21"/>
      <c r="AK53" s="21"/>
      <c r="AL53" s="21"/>
      <c r="AM53" s="21"/>
      <c r="AN53" s="28"/>
      <c r="AO53" s="21"/>
      <c r="AP53" s="21"/>
      <c r="AQ53" s="21"/>
      <c r="AR53" s="21"/>
      <c r="AS53" s="226"/>
      <c r="AT53" s="226"/>
      <c r="AU53" s="21" t="s">
        <v>44</v>
      </c>
      <c r="AV53" s="226"/>
      <c r="AW53" s="226"/>
      <c r="AX53" s="226"/>
      <c r="AY53" s="226"/>
      <c r="AZ53" s="226"/>
      <c r="BA53" s="226"/>
      <c r="BB53" s="226"/>
      <c r="BC53" s="226"/>
      <c r="BD53" s="226"/>
      <c r="BE53" s="226"/>
      <c r="BF53" s="226"/>
      <c r="BG53" s="226"/>
      <c r="BH53" s="227"/>
      <c r="BI53" s="224"/>
      <c r="BJ53" s="228"/>
      <c r="BK53" s="228"/>
      <c r="BL53" s="228"/>
      <c r="BM53" s="228"/>
      <c r="BN53" s="219"/>
    </row>
    <row r="54" spans="2:66" ht="20.25" customHeight="1" x14ac:dyDescent="0.45">
      <c r="B54" s="216"/>
      <c r="C54" s="216"/>
      <c r="D54" s="216"/>
      <c r="E54" s="216"/>
      <c r="F54" s="216"/>
      <c r="G54" s="217"/>
      <c r="H54" s="217"/>
      <c r="I54" s="217"/>
      <c r="J54" s="217"/>
      <c r="K54" s="217"/>
      <c r="L54" s="217"/>
      <c r="M54" s="225"/>
      <c r="N54" s="21"/>
      <c r="O54" s="229" t="s">
        <v>45</v>
      </c>
      <c r="P54" s="229"/>
      <c r="Q54" s="229" t="s">
        <v>46</v>
      </c>
      <c r="R54" s="229"/>
      <c r="S54" s="229"/>
      <c r="T54" s="229"/>
      <c r="U54" s="21"/>
      <c r="V54" s="230" t="s">
        <v>47</v>
      </c>
      <c r="W54" s="230"/>
      <c r="X54" s="230"/>
      <c r="Y54" s="230"/>
      <c r="Z54" s="21"/>
      <c r="AA54" s="231" t="s">
        <v>48</v>
      </c>
      <c r="AB54" s="231"/>
      <c r="AC54" s="21"/>
      <c r="AD54" s="226"/>
      <c r="AE54" s="229" t="s">
        <v>45</v>
      </c>
      <c r="AF54" s="229"/>
      <c r="AG54" s="229" t="s">
        <v>46</v>
      </c>
      <c r="AH54" s="229"/>
      <c r="AI54" s="229"/>
      <c r="AJ54" s="229"/>
      <c r="AK54" s="21"/>
      <c r="AL54" s="230" t="s">
        <v>47</v>
      </c>
      <c r="AM54" s="230"/>
      <c r="AN54" s="230"/>
      <c r="AO54" s="230"/>
      <c r="AP54" s="21"/>
      <c r="AQ54" s="231" t="s">
        <v>48</v>
      </c>
      <c r="AR54" s="231"/>
      <c r="AS54" s="226"/>
      <c r="AT54" s="226"/>
      <c r="AU54" s="226"/>
      <c r="AV54" s="226"/>
      <c r="AW54" s="226"/>
      <c r="AX54" s="226"/>
      <c r="AY54" s="226"/>
      <c r="AZ54" s="226"/>
      <c r="BA54" s="226"/>
      <c r="BB54" s="226"/>
      <c r="BC54" s="226"/>
      <c r="BD54" s="226"/>
      <c r="BE54" s="226"/>
      <c r="BF54" s="226"/>
      <c r="BG54" s="226"/>
      <c r="BH54" s="227"/>
      <c r="BI54" s="224"/>
      <c r="BJ54" s="232"/>
      <c r="BK54" s="232"/>
      <c r="BL54" s="232"/>
      <c r="BM54" s="232"/>
      <c r="BN54" s="219"/>
    </row>
    <row r="55" spans="2:66" ht="20.25" customHeight="1" x14ac:dyDescent="0.45">
      <c r="B55" s="216"/>
      <c r="C55" s="216"/>
      <c r="D55" s="216"/>
      <c r="E55" s="216"/>
      <c r="F55" s="216"/>
      <c r="G55" s="217"/>
      <c r="H55" s="217"/>
      <c r="I55" s="217"/>
      <c r="J55" s="217"/>
      <c r="K55" s="217"/>
      <c r="L55" s="217"/>
      <c r="M55" s="225"/>
      <c r="N55" s="21"/>
      <c r="O55" s="233"/>
      <c r="P55" s="233"/>
      <c r="Q55" s="233" t="s">
        <v>49</v>
      </c>
      <c r="R55" s="233"/>
      <c r="S55" s="233" t="s">
        <v>50</v>
      </c>
      <c r="T55" s="233"/>
      <c r="U55" s="21"/>
      <c r="V55" s="233" t="s">
        <v>49</v>
      </c>
      <c r="W55" s="233"/>
      <c r="X55" s="233" t="s">
        <v>50</v>
      </c>
      <c r="Y55" s="233"/>
      <c r="Z55" s="21"/>
      <c r="AA55" s="231" t="s">
        <v>51</v>
      </c>
      <c r="AB55" s="231"/>
      <c r="AC55" s="21"/>
      <c r="AD55" s="226"/>
      <c r="AE55" s="233"/>
      <c r="AF55" s="233"/>
      <c r="AG55" s="233" t="s">
        <v>49</v>
      </c>
      <c r="AH55" s="233"/>
      <c r="AI55" s="233" t="s">
        <v>50</v>
      </c>
      <c r="AJ55" s="233"/>
      <c r="AK55" s="21"/>
      <c r="AL55" s="233" t="s">
        <v>49</v>
      </c>
      <c r="AM55" s="233"/>
      <c r="AN55" s="233" t="s">
        <v>50</v>
      </c>
      <c r="AO55" s="233"/>
      <c r="AP55" s="21"/>
      <c r="AQ55" s="231" t="s">
        <v>51</v>
      </c>
      <c r="AR55" s="231"/>
      <c r="AS55" s="226"/>
      <c r="AT55" s="226"/>
      <c r="AU55" s="231" t="s">
        <v>52</v>
      </c>
      <c r="AV55" s="231"/>
      <c r="AW55" s="231"/>
      <c r="AX55" s="231"/>
      <c r="AY55" s="21"/>
      <c r="AZ55" s="231" t="s">
        <v>53</v>
      </c>
      <c r="BA55" s="231"/>
      <c r="BB55" s="231"/>
      <c r="BC55" s="231"/>
      <c r="BD55" s="21"/>
      <c r="BE55" s="233" t="s">
        <v>54</v>
      </c>
      <c r="BF55" s="233"/>
      <c r="BG55" s="233"/>
      <c r="BH55" s="233"/>
      <c r="BI55" s="224"/>
      <c r="BJ55" s="234"/>
      <c r="BK55" s="234"/>
      <c r="BL55" s="234"/>
      <c r="BM55" s="234"/>
      <c r="BN55" s="219"/>
    </row>
    <row r="56" spans="2:66" ht="20.25" customHeight="1" x14ac:dyDescent="0.45">
      <c r="B56" s="216"/>
      <c r="C56" s="216"/>
      <c r="D56" s="216"/>
      <c r="E56" s="216"/>
      <c r="F56" s="216"/>
      <c r="G56" s="217"/>
      <c r="H56" s="217"/>
      <c r="I56" s="217"/>
      <c r="J56" s="217"/>
      <c r="K56" s="217"/>
      <c r="L56" s="217"/>
      <c r="M56" s="225"/>
      <c r="N56" s="21"/>
      <c r="O56" s="235" t="s">
        <v>55</v>
      </c>
      <c r="P56" s="235"/>
      <c r="Q56" s="236">
        <f>SUMIFS($BF$17:$BF$50,$J$17:$J$50,"看護職員",$L$17:$L$50,"A")</f>
        <v>0</v>
      </c>
      <c r="R56" s="236"/>
      <c r="S56" s="237">
        <f>SUMIFS($BH$17:$BH$50,$J$17:$J$50,"看護職員",$L$17:$L$50,"A")</f>
        <v>0</v>
      </c>
      <c r="T56" s="237"/>
      <c r="U56" s="238"/>
      <c r="V56" s="239">
        <v>0</v>
      </c>
      <c r="W56" s="239"/>
      <c r="X56" s="239">
        <v>0</v>
      </c>
      <c r="Y56" s="239"/>
      <c r="Z56" s="238"/>
      <c r="AA56" s="240">
        <v>0</v>
      </c>
      <c r="AB56" s="241"/>
      <c r="AC56" s="21"/>
      <c r="AD56" s="226"/>
      <c r="AE56" s="235" t="s">
        <v>55</v>
      </c>
      <c r="AF56" s="235"/>
      <c r="AG56" s="236">
        <f>SUMIFS($BF$17:$BF$50,$J$17:$J$50,"介護職員",$L$17:$L$50,"A")</f>
        <v>0</v>
      </c>
      <c r="AH56" s="236"/>
      <c r="AI56" s="237">
        <f>SUMIFS($BH$17:$BH$50,$J$17:$J$50,"介護職員",$L$17:$L$50,"A")</f>
        <v>0</v>
      </c>
      <c r="AJ56" s="237"/>
      <c r="AK56" s="238"/>
      <c r="AL56" s="239">
        <v>0</v>
      </c>
      <c r="AM56" s="239"/>
      <c r="AN56" s="239">
        <v>0</v>
      </c>
      <c r="AO56" s="239"/>
      <c r="AP56" s="238"/>
      <c r="AQ56" s="240">
        <v>0</v>
      </c>
      <c r="AR56" s="241"/>
      <c r="AS56" s="226"/>
      <c r="AT56" s="226"/>
      <c r="AU56" s="242">
        <f>Y70</f>
        <v>0</v>
      </c>
      <c r="AV56" s="235"/>
      <c r="AW56" s="235"/>
      <c r="AX56" s="235"/>
      <c r="AY56" s="243" t="s">
        <v>56</v>
      </c>
      <c r="AZ56" s="242">
        <f>AO70</f>
        <v>0</v>
      </c>
      <c r="BA56" s="235"/>
      <c r="BB56" s="235"/>
      <c r="BC56" s="235"/>
      <c r="BD56" s="243" t="s">
        <v>57</v>
      </c>
      <c r="BE56" s="244">
        <f>ROUNDDOWN(AU56+AZ56,1)</f>
        <v>0</v>
      </c>
      <c r="BF56" s="244"/>
      <c r="BG56" s="244"/>
      <c r="BH56" s="244"/>
      <c r="BI56" s="224"/>
      <c r="BJ56" s="245"/>
      <c r="BK56" s="245"/>
      <c r="BL56" s="245"/>
      <c r="BM56" s="245"/>
      <c r="BN56" s="219"/>
    </row>
    <row r="57" spans="2:66" ht="20.25" customHeight="1" x14ac:dyDescent="0.45">
      <c r="B57" s="216"/>
      <c r="C57" s="216"/>
      <c r="D57" s="216"/>
      <c r="E57" s="216"/>
      <c r="F57" s="216"/>
      <c r="G57" s="217"/>
      <c r="H57" s="217"/>
      <c r="I57" s="217"/>
      <c r="J57" s="217"/>
      <c r="K57" s="217"/>
      <c r="L57" s="217"/>
      <c r="M57" s="225"/>
      <c r="N57" s="21"/>
      <c r="O57" s="235" t="s">
        <v>58</v>
      </c>
      <c r="P57" s="235"/>
      <c r="Q57" s="236">
        <f>SUMIFS($BF$17:$BF$50,$J$17:$J$50,"看護職員",$L$17:$L$50,"B")</f>
        <v>0</v>
      </c>
      <c r="R57" s="236"/>
      <c r="S57" s="237">
        <f>SUMIFS($BH$17:$BH$50,$J$17:$J$50,"看護職員",$L$17:$L$50,"B")</f>
        <v>0</v>
      </c>
      <c r="T57" s="237"/>
      <c r="U57" s="238"/>
      <c r="V57" s="239">
        <v>0</v>
      </c>
      <c r="W57" s="239"/>
      <c r="X57" s="239">
        <v>0</v>
      </c>
      <c r="Y57" s="239"/>
      <c r="Z57" s="238"/>
      <c r="AA57" s="240">
        <v>0</v>
      </c>
      <c r="AB57" s="241"/>
      <c r="AC57" s="21"/>
      <c r="AD57" s="226"/>
      <c r="AE57" s="235" t="s">
        <v>58</v>
      </c>
      <c r="AF57" s="235"/>
      <c r="AG57" s="236">
        <f>SUMIFS($BF$17:$BF$50,$J$17:$J$50,"介護職員",$L$17:$L$50,"B")</f>
        <v>0</v>
      </c>
      <c r="AH57" s="236"/>
      <c r="AI57" s="237">
        <f>SUMIFS($BH$17:$BH$50,$J$17:$J$50,"介護職員",$L$17:$L$50,"B")</f>
        <v>0</v>
      </c>
      <c r="AJ57" s="237"/>
      <c r="AK57" s="238"/>
      <c r="AL57" s="239">
        <v>0</v>
      </c>
      <c r="AM57" s="239"/>
      <c r="AN57" s="239">
        <v>0</v>
      </c>
      <c r="AO57" s="239"/>
      <c r="AP57" s="238"/>
      <c r="AQ57" s="240">
        <v>0</v>
      </c>
      <c r="AR57" s="241"/>
      <c r="AS57" s="226"/>
      <c r="AT57" s="226"/>
      <c r="AU57" s="226"/>
      <c r="AV57" s="226"/>
      <c r="AW57" s="226"/>
      <c r="AX57" s="226"/>
      <c r="AY57" s="226"/>
      <c r="AZ57" s="226"/>
      <c r="BA57" s="226"/>
      <c r="BB57" s="226"/>
      <c r="BC57" s="226"/>
      <c r="BD57" s="226"/>
      <c r="BE57" s="226"/>
      <c r="BF57" s="226"/>
      <c r="BG57" s="226"/>
      <c r="BH57" s="227"/>
      <c r="BI57" s="224"/>
      <c r="BJ57" s="219"/>
      <c r="BK57" s="219"/>
      <c r="BL57" s="219"/>
      <c r="BM57" s="219"/>
      <c r="BN57" s="219"/>
    </row>
    <row r="58" spans="2:66" ht="20.25" customHeight="1" x14ac:dyDescent="0.45">
      <c r="B58" s="216"/>
      <c r="C58" s="216"/>
      <c r="D58" s="216"/>
      <c r="E58" s="216"/>
      <c r="F58" s="216"/>
      <c r="G58" s="217"/>
      <c r="H58" s="217"/>
      <c r="I58" s="217"/>
      <c r="J58" s="217"/>
      <c r="K58" s="217"/>
      <c r="L58" s="217"/>
      <c r="M58" s="225"/>
      <c r="N58" s="21"/>
      <c r="O58" s="235" t="s">
        <v>59</v>
      </c>
      <c r="P58" s="235"/>
      <c r="Q58" s="236">
        <f>SUMIFS($BF$17:$BF$50,$J$17:$J$50,"看護職員",$L$17:$L$50,"C")</f>
        <v>0</v>
      </c>
      <c r="R58" s="236"/>
      <c r="S58" s="237">
        <f>SUMIFS($BH$17:$BH$50,$J$17:$J$50,"看護職員",$L$17:$L$50,"C")</f>
        <v>0</v>
      </c>
      <c r="T58" s="237"/>
      <c r="U58" s="238"/>
      <c r="V58" s="239">
        <v>0</v>
      </c>
      <c r="W58" s="239"/>
      <c r="X58" s="246">
        <v>0</v>
      </c>
      <c r="Y58" s="246"/>
      <c r="Z58" s="238"/>
      <c r="AA58" s="247" t="s">
        <v>60</v>
      </c>
      <c r="AB58" s="248"/>
      <c r="AC58" s="21"/>
      <c r="AD58" s="226"/>
      <c r="AE58" s="235" t="s">
        <v>59</v>
      </c>
      <c r="AF58" s="235"/>
      <c r="AG58" s="236">
        <f>SUMIFS($BF$17:$BF$50,$J$17:$J$50,"介護職員",$L$17:$L$50,"C")</f>
        <v>0</v>
      </c>
      <c r="AH58" s="236"/>
      <c r="AI58" s="237">
        <f>SUMIFS($BH$17:$BH$50,$J$17:$J$50,"介護職員",$L$17:$L$50,"C")</f>
        <v>0</v>
      </c>
      <c r="AJ58" s="237"/>
      <c r="AK58" s="238"/>
      <c r="AL58" s="239">
        <v>0</v>
      </c>
      <c r="AM58" s="239"/>
      <c r="AN58" s="246">
        <v>0</v>
      </c>
      <c r="AO58" s="246"/>
      <c r="AP58" s="238"/>
      <c r="AQ58" s="247" t="s">
        <v>60</v>
      </c>
      <c r="AR58" s="248"/>
      <c r="AS58" s="226"/>
      <c r="AT58" s="226"/>
      <c r="AU58" s="226"/>
      <c r="AV58" s="226"/>
      <c r="AW58" s="226"/>
      <c r="AX58" s="226"/>
      <c r="AY58" s="226"/>
      <c r="AZ58" s="226"/>
      <c r="BA58" s="226"/>
      <c r="BB58" s="226"/>
      <c r="BC58" s="226"/>
      <c r="BD58" s="226"/>
      <c r="BE58" s="226"/>
      <c r="BF58" s="226"/>
      <c r="BG58" s="226"/>
      <c r="BH58" s="227"/>
      <c r="BI58" s="224"/>
      <c r="BJ58" s="219"/>
      <c r="BK58" s="219"/>
      <c r="BL58" s="219"/>
      <c r="BM58" s="219"/>
      <c r="BN58" s="219"/>
    </row>
    <row r="59" spans="2:66" ht="20.25" customHeight="1" x14ac:dyDescent="0.45">
      <c r="B59" s="216"/>
      <c r="C59" s="216"/>
      <c r="D59" s="216"/>
      <c r="E59" s="216"/>
      <c r="F59" s="216"/>
      <c r="G59" s="217"/>
      <c r="H59" s="217"/>
      <c r="I59" s="217"/>
      <c r="J59" s="217"/>
      <c r="K59" s="217"/>
      <c r="L59" s="217"/>
      <c r="M59" s="225"/>
      <c r="N59" s="21"/>
      <c r="O59" s="235" t="s">
        <v>61</v>
      </c>
      <c r="P59" s="235"/>
      <c r="Q59" s="236">
        <f>SUMIFS($BF$17:$BF$50,$J$17:$J$50,"看護職員",$L$17:$L$50,"D")</f>
        <v>0</v>
      </c>
      <c r="R59" s="236"/>
      <c r="S59" s="237">
        <f>SUMIFS($BH$17:$BH$50,$J$17:$J$50,"看護職員",$L$17:$L$50,"D")</f>
        <v>0</v>
      </c>
      <c r="T59" s="237"/>
      <c r="U59" s="238"/>
      <c r="V59" s="239">
        <v>0</v>
      </c>
      <c r="W59" s="239"/>
      <c r="X59" s="246">
        <v>0</v>
      </c>
      <c r="Y59" s="246"/>
      <c r="Z59" s="238"/>
      <c r="AA59" s="247" t="s">
        <v>60</v>
      </c>
      <c r="AB59" s="248"/>
      <c r="AC59" s="21"/>
      <c r="AD59" s="226"/>
      <c r="AE59" s="235" t="s">
        <v>61</v>
      </c>
      <c r="AF59" s="235"/>
      <c r="AG59" s="236">
        <f>SUMIFS($BF$17:$BF$50,$J$17:$J$50,"介護職員",$L$17:$L$50,"D")</f>
        <v>0</v>
      </c>
      <c r="AH59" s="236"/>
      <c r="AI59" s="237">
        <f>SUMIFS($BH$17:$BH$50,$J$17:$J$50,"介護職員",$L$17:$L$50,"D")</f>
        <v>0</v>
      </c>
      <c r="AJ59" s="237"/>
      <c r="AK59" s="238"/>
      <c r="AL59" s="239">
        <v>0</v>
      </c>
      <c r="AM59" s="239"/>
      <c r="AN59" s="246">
        <v>0</v>
      </c>
      <c r="AO59" s="246"/>
      <c r="AP59" s="238"/>
      <c r="AQ59" s="247" t="s">
        <v>60</v>
      </c>
      <c r="AR59" s="248"/>
      <c r="AS59" s="226"/>
      <c r="AT59" s="226"/>
      <c r="AU59" s="21" t="s">
        <v>62</v>
      </c>
      <c r="AV59" s="21"/>
      <c r="AW59" s="21"/>
      <c r="AX59" s="21"/>
      <c r="AY59" s="21"/>
      <c r="AZ59" s="21"/>
      <c r="BA59" s="226"/>
      <c r="BB59" s="226"/>
      <c r="BC59" s="226"/>
      <c r="BD59" s="226"/>
      <c r="BE59" s="226"/>
      <c r="BF59" s="226"/>
      <c r="BG59" s="226"/>
      <c r="BH59" s="227"/>
      <c r="BI59" s="224"/>
      <c r="BJ59" s="219"/>
      <c r="BK59" s="219"/>
      <c r="BL59" s="219"/>
      <c r="BM59" s="219"/>
      <c r="BN59" s="219"/>
    </row>
    <row r="60" spans="2:66" ht="20.25" customHeight="1" x14ac:dyDescent="0.45">
      <c r="B60" s="216"/>
      <c r="C60" s="216"/>
      <c r="D60" s="216"/>
      <c r="E60" s="216"/>
      <c r="F60" s="216"/>
      <c r="G60" s="217"/>
      <c r="H60" s="217"/>
      <c r="I60" s="217"/>
      <c r="J60" s="217"/>
      <c r="K60" s="217"/>
      <c r="L60" s="217"/>
      <c r="M60" s="225"/>
      <c r="N60" s="21"/>
      <c r="O60" s="235" t="s">
        <v>54</v>
      </c>
      <c r="P60" s="235"/>
      <c r="Q60" s="236">
        <f>SUM(Q56:R59)</f>
        <v>0</v>
      </c>
      <c r="R60" s="236"/>
      <c r="S60" s="237">
        <f>SUM(S56:T59)</f>
        <v>0</v>
      </c>
      <c r="T60" s="237"/>
      <c r="U60" s="238"/>
      <c r="V60" s="236">
        <f>SUM(V56:W59)</f>
        <v>0</v>
      </c>
      <c r="W60" s="236"/>
      <c r="X60" s="237">
        <f>SUM(X56:Y59)</f>
        <v>0</v>
      </c>
      <c r="Y60" s="237"/>
      <c r="Z60" s="238"/>
      <c r="AA60" s="249">
        <f>SUM(AA56:AB57)</f>
        <v>0</v>
      </c>
      <c r="AB60" s="250"/>
      <c r="AC60" s="21"/>
      <c r="AD60" s="226"/>
      <c r="AE60" s="235" t="s">
        <v>54</v>
      </c>
      <c r="AF60" s="235"/>
      <c r="AG60" s="236">
        <f>SUM(AG56:AH59)</f>
        <v>0</v>
      </c>
      <c r="AH60" s="236"/>
      <c r="AI60" s="237">
        <f>SUM(AI56:AJ59)</f>
        <v>0</v>
      </c>
      <c r="AJ60" s="237"/>
      <c r="AK60" s="238"/>
      <c r="AL60" s="236">
        <f>SUM(AL56:AM59)</f>
        <v>0</v>
      </c>
      <c r="AM60" s="236"/>
      <c r="AN60" s="237">
        <f>SUM(AN56:AO59)</f>
        <v>0</v>
      </c>
      <c r="AO60" s="237"/>
      <c r="AP60" s="238"/>
      <c r="AQ60" s="249">
        <f>SUM(AQ56:AR57)</f>
        <v>0</v>
      </c>
      <c r="AR60" s="250"/>
      <c r="AS60" s="226"/>
      <c r="AT60" s="226"/>
      <c r="AU60" s="235" t="s">
        <v>63</v>
      </c>
      <c r="AV60" s="235"/>
      <c r="AW60" s="235" t="s">
        <v>64</v>
      </c>
      <c r="AX60" s="235"/>
      <c r="AY60" s="235"/>
      <c r="AZ60" s="235"/>
      <c r="BA60" s="226"/>
      <c r="BB60" s="226"/>
      <c r="BC60" s="226"/>
      <c r="BD60" s="226"/>
      <c r="BE60" s="226"/>
      <c r="BF60" s="226"/>
      <c r="BG60" s="226"/>
      <c r="BH60" s="227"/>
      <c r="BI60" s="224"/>
      <c r="BJ60" s="219"/>
      <c r="BK60" s="219"/>
      <c r="BL60" s="219"/>
      <c r="BM60" s="219"/>
      <c r="BN60" s="219"/>
    </row>
    <row r="61" spans="2:66" ht="20.25" customHeight="1" x14ac:dyDescent="0.45">
      <c r="B61" s="216"/>
      <c r="C61" s="216"/>
      <c r="D61" s="216"/>
      <c r="E61" s="216"/>
      <c r="F61" s="216"/>
      <c r="G61" s="217"/>
      <c r="H61" s="217"/>
      <c r="I61" s="217"/>
      <c r="J61" s="217"/>
      <c r="K61" s="217"/>
      <c r="L61" s="217"/>
      <c r="M61" s="225"/>
      <c r="N61" s="225"/>
      <c r="O61" s="251"/>
      <c r="P61" s="251"/>
      <c r="Q61" s="251"/>
      <c r="R61" s="251"/>
      <c r="S61" s="252"/>
      <c r="T61" s="252"/>
      <c r="U61" s="252"/>
      <c r="V61" s="253"/>
      <c r="W61" s="253"/>
      <c r="X61" s="253"/>
      <c r="Y61" s="253"/>
      <c r="Z61" s="254"/>
      <c r="AA61" s="226"/>
      <c r="AB61" s="226"/>
      <c r="AC61" s="226"/>
      <c r="AD61" s="226"/>
      <c r="AE61" s="251"/>
      <c r="AF61" s="251"/>
      <c r="AG61" s="251"/>
      <c r="AH61" s="251"/>
      <c r="AI61" s="252"/>
      <c r="AJ61" s="252"/>
      <c r="AK61" s="252"/>
      <c r="AL61" s="253"/>
      <c r="AM61" s="253"/>
      <c r="AN61" s="253"/>
      <c r="AO61" s="253"/>
      <c r="AP61" s="254"/>
      <c r="AQ61" s="226"/>
      <c r="AR61" s="226"/>
      <c r="AS61" s="226"/>
      <c r="AT61" s="226"/>
      <c r="AU61" s="235" t="s">
        <v>55</v>
      </c>
      <c r="AV61" s="235"/>
      <c r="AW61" s="235" t="s">
        <v>65</v>
      </c>
      <c r="AX61" s="235"/>
      <c r="AY61" s="235"/>
      <c r="AZ61" s="235"/>
      <c r="BA61" s="226"/>
      <c r="BB61" s="226"/>
      <c r="BC61" s="226"/>
      <c r="BD61" s="226"/>
      <c r="BE61" s="226"/>
      <c r="BF61" s="226"/>
      <c r="BG61" s="226"/>
      <c r="BH61" s="227"/>
      <c r="BI61" s="224"/>
      <c r="BJ61" s="219"/>
      <c r="BK61" s="219"/>
      <c r="BL61" s="219"/>
      <c r="BM61" s="219"/>
      <c r="BN61" s="219"/>
    </row>
    <row r="62" spans="2:66" ht="20.25" customHeight="1" x14ac:dyDescent="0.45">
      <c r="B62" s="216"/>
      <c r="C62" s="216"/>
      <c r="D62" s="216"/>
      <c r="E62" s="216"/>
      <c r="F62" s="216"/>
      <c r="G62" s="217"/>
      <c r="H62" s="217"/>
      <c r="I62" s="217"/>
      <c r="J62" s="217"/>
      <c r="K62" s="217"/>
      <c r="L62" s="217"/>
      <c r="M62" s="225"/>
      <c r="N62" s="225"/>
      <c r="O62" s="28" t="s">
        <v>66</v>
      </c>
      <c r="P62" s="21"/>
      <c r="Q62" s="21"/>
      <c r="R62" s="21"/>
      <c r="S62" s="21"/>
      <c r="T62" s="21"/>
      <c r="U62" s="255" t="s">
        <v>67</v>
      </c>
      <c r="V62" s="256" t="s">
        <v>68</v>
      </c>
      <c r="W62" s="257"/>
      <c r="X62" s="255"/>
      <c r="Y62" s="255"/>
      <c r="Z62" s="21"/>
      <c r="AA62" s="21"/>
      <c r="AB62" s="21"/>
      <c r="AC62" s="226"/>
      <c r="AD62" s="226"/>
      <c r="AE62" s="28" t="s">
        <v>66</v>
      </c>
      <c r="AF62" s="21"/>
      <c r="AG62" s="21"/>
      <c r="AH62" s="21"/>
      <c r="AI62" s="21"/>
      <c r="AJ62" s="21"/>
      <c r="AK62" s="255" t="s">
        <v>67</v>
      </c>
      <c r="AL62" s="258" t="str">
        <f>V62</f>
        <v>週</v>
      </c>
      <c r="AM62" s="259"/>
      <c r="AN62" s="255"/>
      <c r="AO62" s="255"/>
      <c r="AP62" s="21"/>
      <c r="AQ62" s="21"/>
      <c r="AR62" s="21"/>
      <c r="AS62" s="226"/>
      <c r="AT62" s="226"/>
      <c r="AU62" s="235" t="s">
        <v>58</v>
      </c>
      <c r="AV62" s="235"/>
      <c r="AW62" s="235" t="s">
        <v>69</v>
      </c>
      <c r="AX62" s="235"/>
      <c r="AY62" s="235"/>
      <c r="AZ62" s="235"/>
      <c r="BA62" s="226"/>
      <c r="BB62" s="226"/>
      <c r="BC62" s="226"/>
      <c r="BD62" s="226"/>
      <c r="BE62" s="226"/>
      <c r="BF62" s="226"/>
      <c r="BG62" s="226"/>
      <c r="BH62" s="227"/>
      <c r="BI62" s="224"/>
      <c r="BJ62" s="219"/>
      <c r="BK62" s="219"/>
      <c r="BL62" s="219"/>
      <c r="BM62" s="219"/>
      <c r="BN62" s="219"/>
    </row>
    <row r="63" spans="2:66" ht="20.25" customHeight="1" x14ac:dyDescent="0.45">
      <c r="B63" s="216"/>
      <c r="C63" s="216"/>
      <c r="D63" s="216"/>
      <c r="E63" s="216"/>
      <c r="F63" s="216"/>
      <c r="G63" s="217"/>
      <c r="H63" s="217"/>
      <c r="I63" s="217"/>
      <c r="J63" s="217"/>
      <c r="K63" s="217"/>
      <c r="L63" s="217"/>
      <c r="M63" s="225"/>
      <c r="N63" s="225"/>
      <c r="O63" s="21" t="s">
        <v>70</v>
      </c>
      <c r="P63" s="21"/>
      <c r="Q63" s="21"/>
      <c r="R63" s="21"/>
      <c r="S63" s="21"/>
      <c r="T63" s="21" t="s">
        <v>71</v>
      </c>
      <c r="U63" s="21"/>
      <c r="V63" s="21"/>
      <c r="W63" s="21"/>
      <c r="X63" s="28"/>
      <c r="Y63" s="21"/>
      <c r="Z63" s="21"/>
      <c r="AA63" s="21"/>
      <c r="AB63" s="21"/>
      <c r="AC63" s="226"/>
      <c r="AD63" s="226"/>
      <c r="AE63" s="21" t="s">
        <v>70</v>
      </c>
      <c r="AF63" s="21"/>
      <c r="AG63" s="21"/>
      <c r="AH63" s="21"/>
      <c r="AI63" s="21"/>
      <c r="AJ63" s="21" t="s">
        <v>71</v>
      </c>
      <c r="AK63" s="21"/>
      <c r="AL63" s="21"/>
      <c r="AM63" s="21"/>
      <c r="AN63" s="28"/>
      <c r="AO63" s="21"/>
      <c r="AP63" s="21"/>
      <c r="AQ63" s="21"/>
      <c r="AR63" s="21"/>
      <c r="AS63" s="226"/>
      <c r="AT63" s="226"/>
      <c r="AU63" s="235" t="s">
        <v>59</v>
      </c>
      <c r="AV63" s="235"/>
      <c r="AW63" s="235" t="s">
        <v>72</v>
      </c>
      <c r="AX63" s="235"/>
      <c r="AY63" s="235"/>
      <c r="AZ63" s="235"/>
      <c r="BA63" s="226"/>
      <c r="BB63" s="226"/>
      <c r="BC63" s="226"/>
      <c r="BD63" s="226"/>
      <c r="BE63" s="226"/>
      <c r="BF63" s="226"/>
      <c r="BG63" s="226"/>
      <c r="BH63" s="227"/>
      <c r="BI63" s="224"/>
      <c r="BJ63" s="219"/>
      <c r="BK63" s="219"/>
      <c r="BL63" s="219"/>
      <c r="BM63" s="219"/>
      <c r="BN63" s="219"/>
    </row>
    <row r="64" spans="2:66" ht="20.25" customHeight="1" x14ac:dyDescent="0.45">
      <c r="B64" s="216"/>
      <c r="C64" s="216"/>
      <c r="D64" s="216"/>
      <c r="E64" s="216"/>
      <c r="F64" s="216"/>
      <c r="G64" s="217"/>
      <c r="H64" s="217"/>
      <c r="I64" s="217"/>
      <c r="J64" s="217"/>
      <c r="K64" s="217"/>
      <c r="L64" s="217"/>
      <c r="M64" s="225"/>
      <c r="N64" s="225"/>
      <c r="O64" s="21" t="str">
        <f>IF($V$62="週","対象時間数（週平均）","対象時間数（当月合計）")</f>
        <v>対象時間数（週平均）</v>
      </c>
      <c r="P64" s="21"/>
      <c r="Q64" s="21"/>
      <c r="R64" s="21"/>
      <c r="S64" s="21"/>
      <c r="T64" s="21" t="str">
        <f>IF($V$62="週","週に勤務すべき時間数","当月に勤務すべき時間数")</f>
        <v>週に勤務すべき時間数</v>
      </c>
      <c r="U64" s="21"/>
      <c r="V64" s="21"/>
      <c r="W64" s="21"/>
      <c r="X64" s="28"/>
      <c r="Y64" s="21" t="s">
        <v>73</v>
      </c>
      <c r="Z64" s="21"/>
      <c r="AA64" s="21"/>
      <c r="AB64" s="21"/>
      <c r="AC64" s="226"/>
      <c r="AD64" s="226"/>
      <c r="AE64" s="21" t="str">
        <f>IF(AL62="週","対象時間数（週平均）","対象時間数（当月合計）")</f>
        <v>対象時間数（週平均）</v>
      </c>
      <c r="AF64" s="21"/>
      <c r="AG64" s="21"/>
      <c r="AH64" s="21"/>
      <c r="AI64" s="21"/>
      <c r="AJ64" s="21" t="str">
        <f>IF($AL$62="週","週に勤務すべき時間数","当月に勤務すべき時間数")</f>
        <v>週に勤務すべき時間数</v>
      </c>
      <c r="AK64" s="21"/>
      <c r="AL64" s="21"/>
      <c r="AM64" s="21"/>
      <c r="AN64" s="28"/>
      <c r="AO64" s="21" t="s">
        <v>73</v>
      </c>
      <c r="AP64" s="21"/>
      <c r="AQ64" s="21"/>
      <c r="AR64" s="21"/>
      <c r="AS64" s="226"/>
      <c r="AT64" s="226"/>
      <c r="AU64" s="235" t="s">
        <v>61</v>
      </c>
      <c r="AV64" s="235"/>
      <c r="AW64" s="235" t="s">
        <v>74</v>
      </c>
      <c r="AX64" s="235"/>
      <c r="AY64" s="235"/>
      <c r="AZ64" s="235"/>
      <c r="BA64" s="226"/>
      <c r="BB64" s="226"/>
      <c r="BC64" s="226"/>
      <c r="BD64" s="226"/>
      <c r="BE64" s="226"/>
      <c r="BF64" s="226"/>
      <c r="BG64" s="226"/>
      <c r="BH64" s="227"/>
      <c r="BI64" s="224"/>
      <c r="BJ64" s="219"/>
      <c r="BK64" s="219"/>
      <c r="BL64" s="219"/>
      <c r="BM64" s="219"/>
      <c r="BN64" s="219"/>
    </row>
    <row r="65" spans="13:60" ht="20.25" customHeight="1" x14ac:dyDescent="0.45">
      <c r="M65" s="21"/>
      <c r="N65" s="21"/>
      <c r="O65" s="260">
        <f>IF($V$62="週",X60,V60)</f>
        <v>0</v>
      </c>
      <c r="P65" s="260"/>
      <c r="Q65" s="260"/>
      <c r="R65" s="260"/>
      <c r="S65" s="243" t="s">
        <v>75</v>
      </c>
      <c r="T65" s="235">
        <f>IF($V$62="週",$BE$6,$BI$6)</f>
        <v>40</v>
      </c>
      <c r="U65" s="235"/>
      <c r="V65" s="235"/>
      <c r="W65" s="235"/>
      <c r="X65" s="243" t="s">
        <v>57</v>
      </c>
      <c r="Y65" s="261">
        <f>ROUNDDOWN(O65/T65,1)</f>
        <v>0</v>
      </c>
      <c r="Z65" s="261"/>
      <c r="AA65" s="261"/>
      <c r="AB65" s="261"/>
      <c r="AC65" s="21"/>
      <c r="AD65" s="21"/>
      <c r="AE65" s="260">
        <f>IF($AL$62="週",AN60,AL60)</f>
        <v>0</v>
      </c>
      <c r="AF65" s="260"/>
      <c r="AG65" s="260"/>
      <c r="AH65" s="260"/>
      <c r="AI65" s="243" t="s">
        <v>75</v>
      </c>
      <c r="AJ65" s="235">
        <f>IF($AL$62="週",$BE$6,$BI$6)</f>
        <v>40</v>
      </c>
      <c r="AK65" s="235"/>
      <c r="AL65" s="235"/>
      <c r="AM65" s="235"/>
      <c r="AN65" s="243" t="s">
        <v>57</v>
      </c>
      <c r="AO65" s="261">
        <f>ROUNDDOWN(AE65/AJ65,1)</f>
        <v>0</v>
      </c>
      <c r="AP65" s="261"/>
      <c r="AQ65" s="261"/>
      <c r="AR65" s="261"/>
      <c r="AS65" s="21"/>
      <c r="AT65" s="21"/>
      <c r="AU65" s="21"/>
      <c r="AV65" s="21"/>
      <c r="AW65" s="21"/>
      <c r="AX65" s="21"/>
      <c r="AY65" s="21"/>
      <c r="AZ65" s="21"/>
      <c r="BA65" s="21"/>
      <c r="BB65" s="21"/>
      <c r="BC65" s="21"/>
      <c r="BD65" s="21"/>
      <c r="BE65" s="21"/>
      <c r="BF65" s="21"/>
      <c r="BG65" s="21"/>
      <c r="BH65" s="21"/>
    </row>
    <row r="66" spans="13:60" ht="20.25" customHeight="1" x14ac:dyDescent="0.45">
      <c r="M66" s="21"/>
      <c r="N66" s="21"/>
      <c r="O66" s="21"/>
      <c r="P66" s="21"/>
      <c r="Q66" s="21"/>
      <c r="R66" s="21"/>
      <c r="S66" s="21"/>
      <c r="T66" s="21"/>
      <c r="U66" s="21"/>
      <c r="V66" s="21"/>
      <c r="W66" s="21"/>
      <c r="X66" s="28"/>
      <c r="Y66" s="21" t="s">
        <v>76</v>
      </c>
      <c r="Z66" s="21"/>
      <c r="AA66" s="21"/>
      <c r="AB66" s="21"/>
      <c r="AC66" s="21"/>
      <c r="AD66" s="21"/>
      <c r="AE66" s="21"/>
      <c r="AF66" s="21"/>
      <c r="AG66" s="21"/>
      <c r="AH66" s="21"/>
      <c r="AI66" s="21"/>
      <c r="AJ66" s="21"/>
      <c r="AK66" s="21"/>
      <c r="AL66" s="21"/>
      <c r="AM66" s="21"/>
      <c r="AN66" s="28"/>
      <c r="AO66" s="21" t="s">
        <v>76</v>
      </c>
      <c r="AP66" s="21"/>
      <c r="AQ66" s="21"/>
      <c r="AR66" s="21"/>
      <c r="AS66" s="21"/>
      <c r="AT66" s="21"/>
      <c r="AU66" s="21"/>
      <c r="AV66" s="21"/>
      <c r="AW66" s="21"/>
      <c r="AX66" s="21"/>
      <c r="AY66" s="21"/>
      <c r="AZ66" s="21"/>
      <c r="BA66" s="21"/>
      <c r="BB66" s="21"/>
      <c r="BC66" s="21"/>
      <c r="BD66" s="21"/>
      <c r="BE66" s="21"/>
      <c r="BF66" s="21"/>
      <c r="BG66" s="21"/>
      <c r="BH66" s="21"/>
    </row>
    <row r="67" spans="13:60" ht="20.25" customHeight="1" x14ac:dyDescent="0.45">
      <c r="M67" s="21"/>
      <c r="N67" s="21"/>
      <c r="O67" s="21" t="s">
        <v>77</v>
      </c>
      <c r="P67" s="21"/>
      <c r="Q67" s="21"/>
      <c r="R67" s="21"/>
      <c r="S67" s="21"/>
      <c r="T67" s="21"/>
      <c r="U67" s="21"/>
      <c r="V67" s="21"/>
      <c r="W67" s="21"/>
      <c r="X67" s="28"/>
      <c r="Y67" s="21"/>
      <c r="Z67" s="21"/>
      <c r="AA67" s="21"/>
      <c r="AB67" s="21"/>
      <c r="AC67" s="21"/>
      <c r="AD67" s="21"/>
      <c r="AE67" s="21" t="s">
        <v>78</v>
      </c>
      <c r="AF67" s="21"/>
      <c r="AG67" s="21"/>
      <c r="AH67" s="21"/>
      <c r="AI67" s="21"/>
      <c r="AJ67" s="21"/>
      <c r="AK67" s="21"/>
      <c r="AL67" s="21"/>
      <c r="AM67" s="21"/>
      <c r="AN67" s="28"/>
      <c r="AO67" s="21"/>
      <c r="AP67" s="21"/>
      <c r="AQ67" s="21"/>
      <c r="AR67" s="21"/>
      <c r="AS67" s="21"/>
      <c r="AT67" s="21"/>
      <c r="AU67" s="21"/>
      <c r="AV67" s="21"/>
      <c r="AW67" s="21"/>
      <c r="AX67" s="21"/>
      <c r="AY67" s="21"/>
      <c r="AZ67" s="21"/>
      <c r="BA67" s="21"/>
      <c r="BB67" s="21"/>
      <c r="BC67" s="21"/>
      <c r="BD67" s="21"/>
      <c r="BE67" s="21"/>
      <c r="BF67" s="21"/>
      <c r="BG67" s="21"/>
      <c r="BH67" s="21"/>
    </row>
    <row r="68" spans="13:60" ht="20.25" customHeight="1" x14ac:dyDescent="0.45">
      <c r="M68" s="21"/>
      <c r="N68" s="21"/>
      <c r="O68" s="21" t="s">
        <v>48</v>
      </c>
      <c r="P68" s="21"/>
      <c r="Q68" s="21"/>
      <c r="R68" s="21"/>
      <c r="S68" s="21"/>
      <c r="T68" s="21"/>
      <c r="U68" s="21"/>
      <c r="V68" s="21"/>
      <c r="W68" s="21"/>
      <c r="X68" s="28"/>
      <c r="Y68" s="229"/>
      <c r="Z68" s="229"/>
      <c r="AA68" s="229"/>
      <c r="AB68" s="229"/>
      <c r="AC68" s="21"/>
      <c r="AD68" s="21"/>
      <c r="AE68" s="21" t="s">
        <v>48</v>
      </c>
      <c r="AF68" s="21"/>
      <c r="AG68" s="21"/>
      <c r="AH68" s="21"/>
      <c r="AI68" s="21"/>
      <c r="AJ68" s="21"/>
      <c r="AK68" s="21"/>
      <c r="AL68" s="21"/>
      <c r="AM68" s="21"/>
      <c r="AN68" s="28"/>
      <c r="AO68" s="229"/>
      <c r="AP68" s="229"/>
      <c r="AQ68" s="229"/>
      <c r="AR68" s="229"/>
      <c r="AS68" s="21"/>
      <c r="AT68" s="21"/>
      <c r="AU68" s="21"/>
      <c r="AV68" s="21"/>
      <c r="AW68" s="21"/>
      <c r="AX68" s="21"/>
      <c r="AY68" s="21"/>
      <c r="AZ68" s="21"/>
      <c r="BA68" s="21"/>
      <c r="BB68" s="21"/>
      <c r="BC68" s="21"/>
      <c r="BD68" s="21"/>
      <c r="BE68" s="21"/>
      <c r="BF68" s="21"/>
      <c r="BG68" s="21"/>
      <c r="BH68" s="21"/>
    </row>
    <row r="69" spans="13:60" ht="20.25" customHeight="1" x14ac:dyDescent="0.45">
      <c r="M69" s="21"/>
      <c r="N69" s="21"/>
      <c r="O69" s="21" t="s">
        <v>79</v>
      </c>
      <c r="P69" s="21"/>
      <c r="Q69" s="21"/>
      <c r="R69" s="21"/>
      <c r="S69" s="21"/>
      <c r="T69" s="21" t="s">
        <v>80</v>
      </c>
      <c r="U69" s="21"/>
      <c r="V69" s="21"/>
      <c r="W69" s="21"/>
      <c r="X69" s="21"/>
      <c r="Y69" s="233" t="s">
        <v>54</v>
      </c>
      <c r="Z69" s="233"/>
      <c r="AA69" s="233"/>
      <c r="AB69" s="233"/>
      <c r="AC69" s="21"/>
      <c r="AD69" s="21"/>
      <c r="AE69" s="21" t="s">
        <v>79</v>
      </c>
      <c r="AF69" s="21"/>
      <c r="AG69" s="21"/>
      <c r="AH69" s="21"/>
      <c r="AI69" s="21"/>
      <c r="AJ69" s="21" t="s">
        <v>80</v>
      </c>
      <c r="AK69" s="21"/>
      <c r="AL69" s="21"/>
      <c r="AM69" s="21"/>
      <c r="AN69" s="21"/>
      <c r="AO69" s="233" t="s">
        <v>54</v>
      </c>
      <c r="AP69" s="233"/>
      <c r="AQ69" s="233"/>
      <c r="AR69" s="233"/>
      <c r="AS69" s="21"/>
      <c r="AT69" s="21"/>
      <c r="AU69" s="21"/>
      <c r="AV69" s="21"/>
      <c r="AW69" s="21"/>
      <c r="AX69" s="21"/>
      <c r="AY69" s="21"/>
      <c r="AZ69" s="21"/>
      <c r="BA69" s="21"/>
      <c r="BB69" s="21"/>
      <c r="BC69" s="21"/>
      <c r="BD69" s="21"/>
      <c r="BE69" s="21"/>
      <c r="BF69" s="21"/>
      <c r="BG69" s="21"/>
      <c r="BH69" s="21"/>
    </row>
    <row r="70" spans="13:60" ht="20.25" customHeight="1" x14ac:dyDescent="0.45">
      <c r="M70" s="21"/>
      <c r="N70" s="21"/>
      <c r="O70" s="235">
        <f>AA60</f>
        <v>0</v>
      </c>
      <c r="P70" s="235"/>
      <c r="Q70" s="235"/>
      <c r="R70" s="235"/>
      <c r="S70" s="243" t="s">
        <v>56</v>
      </c>
      <c r="T70" s="261">
        <f>Y65</f>
        <v>0</v>
      </c>
      <c r="U70" s="261"/>
      <c r="V70" s="261"/>
      <c r="W70" s="261"/>
      <c r="X70" s="243" t="s">
        <v>57</v>
      </c>
      <c r="Y70" s="244">
        <f>ROUNDDOWN(O70+T70,1)</f>
        <v>0</v>
      </c>
      <c r="Z70" s="244"/>
      <c r="AA70" s="244"/>
      <c r="AB70" s="244"/>
      <c r="AC70" s="253"/>
      <c r="AD70" s="253"/>
      <c r="AE70" s="262">
        <f>AQ60</f>
        <v>0</v>
      </c>
      <c r="AF70" s="262"/>
      <c r="AG70" s="262"/>
      <c r="AH70" s="262"/>
      <c r="AI70" s="254" t="s">
        <v>56</v>
      </c>
      <c r="AJ70" s="263">
        <f>AO65</f>
        <v>0</v>
      </c>
      <c r="AK70" s="263"/>
      <c r="AL70" s="263"/>
      <c r="AM70" s="263"/>
      <c r="AN70" s="254" t="s">
        <v>57</v>
      </c>
      <c r="AO70" s="244">
        <f>ROUNDDOWN(AE70+AJ70,1)</f>
        <v>0</v>
      </c>
      <c r="AP70" s="244"/>
      <c r="AQ70" s="244"/>
      <c r="AR70" s="244"/>
      <c r="AS70" s="21"/>
      <c r="AT70" s="21"/>
      <c r="AU70" s="21"/>
      <c r="AV70" s="21"/>
      <c r="AW70" s="21"/>
      <c r="AX70" s="21"/>
      <c r="AY70" s="21"/>
      <c r="AZ70" s="21"/>
      <c r="BA70" s="21"/>
      <c r="BB70" s="21"/>
      <c r="BC70" s="21"/>
      <c r="BD70" s="21"/>
      <c r="BE70" s="21"/>
      <c r="BF70" s="21"/>
      <c r="BG70" s="21"/>
      <c r="BH70" s="21"/>
    </row>
    <row r="71" spans="13:60" ht="20.25" customHeight="1" x14ac:dyDescent="0.45"/>
    <row r="72" spans="13:60" ht="20.25" customHeight="1" x14ac:dyDescent="0.45"/>
    <row r="73" spans="13:60" ht="20.25" customHeight="1" x14ac:dyDescent="0.45"/>
    <row r="74" spans="13:60" ht="20.25" customHeight="1" x14ac:dyDescent="0.45"/>
    <row r="75" spans="13:60" ht="20.25" customHeight="1" x14ac:dyDescent="0.45"/>
    <row r="76" spans="13:60" ht="20.25" customHeight="1" x14ac:dyDescent="0.45"/>
    <row r="77" spans="13:60" ht="20.25" customHeight="1" x14ac:dyDescent="0.45"/>
    <row r="78" spans="13:60" ht="20.25" customHeight="1" x14ac:dyDescent="0.45"/>
    <row r="79" spans="13:60" ht="20.25" customHeight="1" x14ac:dyDescent="0.45"/>
    <row r="80" spans="13: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117" spans="7:63" x14ac:dyDescent="0.45">
      <c r="G117" s="32"/>
      <c r="H117" s="32"/>
      <c r="I117" s="32"/>
      <c r="J117" s="32"/>
      <c r="K117" s="32"/>
      <c r="L117" s="32"/>
      <c r="M117" s="32"/>
      <c r="N117" s="32"/>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c r="AK117" s="264"/>
      <c r="AL117" s="264"/>
      <c r="AM117" s="264"/>
      <c r="AN117" s="264"/>
      <c r="AO117" s="264"/>
      <c r="AP117" s="264"/>
      <c r="AQ117" s="264"/>
      <c r="AR117" s="264"/>
      <c r="AS117" s="264"/>
      <c r="AT117" s="264"/>
      <c r="AU117" s="264"/>
      <c r="AV117" s="264"/>
      <c r="AW117" s="264"/>
      <c r="AX117" s="264"/>
      <c r="AY117" s="264"/>
      <c r="AZ117" s="264"/>
      <c r="BA117" s="264"/>
      <c r="BB117" s="264"/>
      <c r="BC117" s="264"/>
      <c r="BD117" s="264"/>
      <c r="BE117" s="264"/>
      <c r="BF117" s="264"/>
      <c r="BG117" s="264"/>
      <c r="BH117" s="264"/>
      <c r="BI117" s="264"/>
      <c r="BJ117" s="264"/>
      <c r="BK117" s="264"/>
    </row>
    <row r="118" spans="7:63" x14ac:dyDescent="0.45">
      <c r="G118" s="32"/>
      <c r="H118" s="32"/>
      <c r="I118" s="32"/>
      <c r="J118" s="32"/>
      <c r="K118" s="32"/>
      <c r="L118" s="32"/>
      <c r="M118" s="32"/>
      <c r="N118" s="32"/>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c r="AK118" s="264"/>
      <c r="AL118" s="264"/>
      <c r="AM118" s="264"/>
      <c r="AN118" s="264"/>
      <c r="AO118" s="264"/>
      <c r="AP118" s="264"/>
      <c r="AQ118" s="264"/>
      <c r="AR118" s="264"/>
      <c r="AS118" s="264"/>
      <c r="AT118" s="264"/>
      <c r="AU118" s="264"/>
      <c r="AV118" s="264"/>
      <c r="AW118" s="264"/>
      <c r="AX118" s="264"/>
      <c r="AY118" s="264"/>
      <c r="AZ118" s="264"/>
      <c r="BA118" s="264"/>
      <c r="BB118" s="264"/>
      <c r="BC118" s="264"/>
      <c r="BD118" s="264"/>
      <c r="BE118" s="264"/>
      <c r="BF118" s="264"/>
      <c r="BG118" s="264"/>
      <c r="BH118" s="264"/>
      <c r="BI118" s="264"/>
      <c r="BJ118" s="264"/>
      <c r="BK118" s="264"/>
    </row>
    <row r="119" spans="7:63" x14ac:dyDescent="0.45">
      <c r="G119" s="265"/>
      <c r="H119" s="265"/>
      <c r="I119" s="265"/>
      <c r="J119" s="265"/>
      <c r="K119" s="265"/>
      <c r="L119" s="265"/>
      <c r="M119" s="265"/>
      <c r="N119" s="265"/>
      <c r="O119" s="32"/>
      <c r="P119" s="32"/>
    </row>
    <row r="120" spans="7:63" x14ac:dyDescent="0.45">
      <c r="G120" s="265"/>
      <c r="H120" s="265"/>
      <c r="I120" s="265"/>
      <c r="J120" s="265"/>
      <c r="K120" s="265"/>
      <c r="L120" s="265"/>
      <c r="M120" s="265"/>
      <c r="N120" s="265"/>
      <c r="O120" s="32"/>
      <c r="P120" s="32"/>
    </row>
    <row r="121" spans="7:63" x14ac:dyDescent="0.45">
      <c r="G121" s="32"/>
      <c r="H121" s="32"/>
      <c r="I121" s="32"/>
      <c r="J121" s="32"/>
      <c r="K121" s="32"/>
      <c r="L121" s="32"/>
      <c r="M121" s="32"/>
      <c r="N121" s="32"/>
    </row>
    <row r="122" spans="7:63" x14ac:dyDescent="0.45">
      <c r="G122" s="32"/>
      <c r="H122" s="32"/>
      <c r="I122" s="32"/>
      <c r="J122" s="32"/>
      <c r="K122" s="32"/>
      <c r="L122" s="32"/>
      <c r="M122" s="32"/>
      <c r="N122" s="32"/>
    </row>
    <row r="123" spans="7:63" x14ac:dyDescent="0.45">
      <c r="G123" s="32"/>
      <c r="H123" s="32"/>
      <c r="I123" s="32"/>
      <c r="J123" s="32"/>
      <c r="K123" s="32"/>
      <c r="L123" s="32"/>
      <c r="M123" s="32"/>
      <c r="N123" s="32"/>
    </row>
    <row r="124" spans="7:63" x14ac:dyDescent="0.45">
      <c r="G124" s="32"/>
      <c r="H124" s="32"/>
      <c r="I124" s="32"/>
      <c r="J124" s="32"/>
      <c r="K124" s="32"/>
      <c r="L124" s="32"/>
      <c r="M124" s="32"/>
      <c r="N124" s="32"/>
    </row>
  </sheetData>
  <sheetProtection insertRows="0" deleteRows="0"/>
  <mergeCells count="340">
    <mergeCell ref="Y68:AB68"/>
    <mergeCell ref="AO68:AR68"/>
    <mergeCell ref="Y69:AB69"/>
    <mergeCell ref="AO69:AR69"/>
    <mergeCell ref="O70:R70"/>
    <mergeCell ref="T70:W70"/>
    <mergeCell ref="Y70:AB70"/>
    <mergeCell ref="AE70:AH70"/>
    <mergeCell ref="AJ70:AM70"/>
    <mergeCell ref="AO70:AR70"/>
    <mergeCell ref="AU64:AV64"/>
    <mergeCell ref="AW64:AZ64"/>
    <mergeCell ref="O65:R65"/>
    <mergeCell ref="T65:W65"/>
    <mergeCell ref="Y65:AB65"/>
    <mergeCell ref="AE65:AH65"/>
    <mergeCell ref="AJ65:AM65"/>
    <mergeCell ref="AO65:AR65"/>
    <mergeCell ref="V62:W62"/>
    <mergeCell ref="AL62:AM62"/>
    <mergeCell ref="AU62:AV62"/>
    <mergeCell ref="AW62:AZ62"/>
    <mergeCell ref="AU63:AV63"/>
    <mergeCell ref="AW63:AZ63"/>
    <mergeCell ref="AL60:AM60"/>
    <mergeCell ref="AN60:AO60"/>
    <mergeCell ref="AQ60:AR60"/>
    <mergeCell ref="AU60:AV60"/>
    <mergeCell ref="AW60:AZ60"/>
    <mergeCell ref="AU61:AV61"/>
    <mergeCell ref="AW61:AZ61"/>
    <mergeCell ref="AQ59:AR59"/>
    <mergeCell ref="O60:P60"/>
    <mergeCell ref="Q60:R60"/>
    <mergeCell ref="S60:T60"/>
    <mergeCell ref="V60:W60"/>
    <mergeCell ref="X60:Y60"/>
    <mergeCell ref="AA60:AB60"/>
    <mergeCell ref="AE60:AF60"/>
    <mergeCell ref="AG60:AH60"/>
    <mergeCell ref="AI60:AJ60"/>
    <mergeCell ref="AA59:AB59"/>
    <mergeCell ref="AE59:AF59"/>
    <mergeCell ref="AG59:AH59"/>
    <mergeCell ref="AI59:AJ59"/>
    <mergeCell ref="AL59:AM59"/>
    <mergeCell ref="AN59:AO59"/>
    <mergeCell ref="AG58:AH58"/>
    <mergeCell ref="AI58:AJ58"/>
    <mergeCell ref="AL58:AM58"/>
    <mergeCell ref="AN58:AO58"/>
    <mergeCell ref="AQ58:AR58"/>
    <mergeCell ref="O59:P59"/>
    <mergeCell ref="Q59:R59"/>
    <mergeCell ref="S59:T59"/>
    <mergeCell ref="V59:W59"/>
    <mergeCell ref="X59:Y59"/>
    <mergeCell ref="AL57:AM57"/>
    <mergeCell ref="AN57:AO57"/>
    <mergeCell ref="AQ57:AR57"/>
    <mergeCell ref="O58:P58"/>
    <mergeCell ref="Q58:R58"/>
    <mergeCell ref="S58:T58"/>
    <mergeCell ref="V58:W58"/>
    <mergeCell ref="X58:Y58"/>
    <mergeCell ref="AA58:AB58"/>
    <mergeCell ref="AE58:AF58"/>
    <mergeCell ref="BE56:BH56"/>
    <mergeCell ref="O57:P57"/>
    <mergeCell ref="Q57:R57"/>
    <mergeCell ref="S57:T57"/>
    <mergeCell ref="V57:W57"/>
    <mergeCell ref="X57:Y57"/>
    <mergeCell ref="AA57:AB57"/>
    <mergeCell ref="AE57:AF57"/>
    <mergeCell ref="AG57:AH57"/>
    <mergeCell ref="AI57:AJ57"/>
    <mergeCell ref="AI56:AJ56"/>
    <mergeCell ref="AL56:AM56"/>
    <mergeCell ref="AN56:AO56"/>
    <mergeCell ref="AQ56:AR56"/>
    <mergeCell ref="AU56:AX56"/>
    <mergeCell ref="AZ56:BC56"/>
    <mergeCell ref="BE55:BH55"/>
    <mergeCell ref="BJ55:BM55"/>
    <mergeCell ref="O56:P56"/>
    <mergeCell ref="Q56:R56"/>
    <mergeCell ref="S56:T56"/>
    <mergeCell ref="V56:W56"/>
    <mergeCell ref="X56:Y56"/>
    <mergeCell ref="AA56:AB56"/>
    <mergeCell ref="AE56:AF56"/>
    <mergeCell ref="AG56:AH56"/>
    <mergeCell ref="V55:W55"/>
    <mergeCell ref="X55:Y55"/>
    <mergeCell ref="AG55:AH55"/>
    <mergeCell ref="AI55:AJ55"/>
    <mergeCell ref="AL55:AM55"/>
    <mergeCell ref="AN55:AO55"/>
    <mergeCell ref="BJ53:BM53"/>
    <mergeCell ref="O54:P55"/>
    <mergeCell ref="Q54:T54"/>
    <mergeCell ref="V54:Y54"/>
    <mergeCell ref="AE54:AF55"/>
    <mergeCell ref="AG54:AJ54"/>
    <mergeCell ref="AL54:AO54"/>
    <mergeCell ref="BJ54:BM54"/>
    <mergeCell ref="Q55:R55"/>
    <mergeCell ref="S55:T55"/>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O19:R20"/>
    <mergeCell ref="S19:W20"/>
    <mergeCell ref="BF19:BG19"/>
    <mergeCell ref="BH19:BI19"/>
    <mergeCell ref="BJ19:BN20"/>
    <mergeCell ref="BF20:BG20"/>
    <mergeCell ref="BH20:BI20"/>
    <mergeCell ref="BF17:BG17"/>
    <mergeCell ref="BH17:BI17"/>
    <mergeCell ref="BJ17:BN18"/>
    <mergeCell ref="BF18:BG18"/>
    <mergeCell ref="BH18:BI18"/>
    <mergeCell ref="B19:B20"/>
    <mergeCell ref="C19:C20"/>
    <mergeCell ref="D19:F20"/>
    <mergeCell ref="G19:H20"/>
    <mergeCell ref="M19:N20"/>
    <mergeCell ref="BC13:BE13"/>
    <mergeCell ref="B17:B18"/>
    <mergeCell ref="C17:C18"/>
    <mergeCell ref="D17:F18"/>
    <mergeCell ref="G17:H18"/>
    <mergeCell ref="M17:N18"/>
    <mergeCell ref="O17:R18"/>
    <mergeCell ref="S17:W18"/>
    <mergeCell ref="O12:R16"/>
    <mergeCell ref="S12:W16"/>
    <mergeCell ref="AA12:BE12"/>
    <mergeCell ref="BF12:BG16"/>
    <mergeCell ref="BH12:BI16"/>
    <mergeCell ref="BJ12:BN16"/>
    <mergeCell ref="AA13:AG13"/>
    <mergeCell ref="AH13:AN13"/>
    <mergeCell ref="AO13:AU13"/>
    <mergeCell ref="AV13:BB13"/>
    <mergeCell ref="BI4:BL4"/>
    <mergeCell ref="BE6:BF6"/>
    <mergeCell ref="BI6:BJ6"/>
    <mergeCell ref="BI8:BJ8"/>
    <mergeCell ref="BI10:BJ10"/>
    <mergeCell ref="B12:B16"/>
    <mergeCell ref="C12:C16"/>
    <mergeCell ref="D12:F16"/>
    <mergeCell ref="G12:H16"/>
    <mergeCell ref="M12:N16"/>
    <mergeCell ref="AX1:BM1"/>
    <mergeCell ref="AG2:AH2"/>
    <mergeCell ref="AJ2:AK2"/>
    <mergeCell ref="AN2:AO2"/>
    <mergeCell ref="AX2:BM2"/>
    <mergeCell ref="BI3:BL3"/>
  </mergeCells>
  <phoneticPr fontId="3"/>
  <conditionalFormatting sqref="AA64:AD64 AS64:BE64">
    <cfRule type="expression" dxfId="42" priority="42">
      <formula>OR(#REF!=$B51,#REF!=$B51)</formula>
    </cfRule>
  </conditionalFormatting>
  <conditionalFormatting sqref="AD54 AA54:AB54 AA63:AD63 AS63:BE63 AS54:BE54">
    <cfRule type="expression" dxfId="41" priority="43">
      <formula>OR(#REF!=$B52,#REF!=$B52)</formula>
    </cfRule>
  </conditionalFormatting>
  <conditionalFormatting sqref="AQ64:AR64">
    <cfRule type="expression" dxfId="40" priority="40">
      <formula>OR(#REF!=$B51,#REF!=$B51)</formula>
    </cfRule>
  </conditionalFormatting>
  <conditionalFormatting sqref="AQ54:AR54 AQ63:AR63">
    <cfRule type="expression" dxfId="39" priority="41">
      <formula>OR(#REF!=$B52,#REF!=$B52)</formula>
    </cfRule>
  </conditionalFormatting>
  <conditionalFormatting sqref="BF18:BI18">
    <cfRule type="expression" dxfId="38" priority="39">
      <formula>INDIRECT(ADDRESS(ROW(),COLUMN()))=TRUNC(INDIRECT(ADDRESS(ROW(),COLUMN())))</formula>
    </cfRule>
  </conditionalFormatting>
  <conditionalFormatting sqref="BF20:BI20">
    <cfRule type="expression" dxfId="37" priority="38">
      <formula>INDIRECT(ADDRESS(ROW(),COLUMN()))=TRUNC(INDIRECT(ADDRESS(ROW(),COLUMN())))</formula>
    </cfRule>
  </conditionalFormatting>
  <conditionalFormatting sqref="BF22:BI22">
    <cfRule type="expression" dxfId="36" priority="37">
      <formula>INDIRECT(ADDRESS(ROW(),COLUMN()))=TRUNC(INDIRECT(ADDRESS(ROW(),COLUMN())))</formula>
    </cfRule>
  </conditionalFormatting>
  <conditionalFormatting sqref="BF24:BI24">
    <cfRule type="expression" dxfId="35" priority="36">
      <formula>INDIRECT(ADDRESS(ROW(),COLUMN()))=TRUNC(INDIRECT(ADDRESS(ROW(),COLUMN())))</formula>
    </cfRule>
  </conditionalFormatting>
  <conditionalFormatting sqref="BF26:BI26">
    <cfRule type="expression" dxfId="34" priority="35">
      <formula>INDIRECT(ADDRESS(ROW(),COLUMN()))=TRUNC(INDIRECT(ADDRESS(ROW(),COLUMN())))</formula>
    </cfRule>
  </conditionalFormatting>
  <conditionalFormatting sqref="BF28:BI28">
    <cfRule type="expression" dxfId="33" priority="34">
      <formula>INDIRECT(ADDRESS(ROW(),COLUMN()))=TRUNC(INDIRECT(ADDRESS(ROW(),COLUMN())))</formula>
    </cfRule>
  </conditionalFormatting>
  <conditionalFormatting sqref="BF30:BI30">
    <cfRule type="expression" dxfId="32" priority="33">
      <formula>INDIRECT(ADDRESS(ROW(),COLUMN()))=TRUNC(INDIRECT(ADDRESS(ROW(),COLUMN())))</formula>
    </cfRule>
  </conditionalFormatting>
  <conditionalFormatting sqref="BF32:BI32">
    <cfRule type="expression" dxfId="31" priority="32">
      <formula>INDIRECT(ADDRESS(ROW(),COLUMN()))=TRUNC(INDIRECT(ADDRESS(ROW(),COLUMN())))</formula>
    </cfRule>
  </conditionalFormatting>
  <conditionalFormatting sqref="BF34:BI34">
    <cfRule type="expression" dxfId="30" priority="31">
      <formula>INDIRECT(ADDRESS(ROW(),COLUMN()))=TRUNC(INDIRECT(ADDRESS(ROW(),COLUMN())))</formula>
    </cfRule>
  </conditionalFormatting>
  <conditionalFormatting sqref="BF36:BI36">
    <cfRule type="expression" dxfId="29" priority="30">
      <formula>INDIRECT(ADDRESS(ROW(),COLUMN()))=TRUNC(INDIRECT(ADDRESS(ROW(),COLUMN())))</formula>
    </cfRule>
  </conditionalFormatting>
  <conditionalFormatting sqref="BF38:BI38">
    <cfRule type="expression" dxfId="28" priority="29">
      <formula>INDIRECT(ADDRESS(ROW(),COLUMN()))=TRUNC(INDIRECT(ADDRESS(ROW(),COLUMN())))</formula>
    </cfRule>
  </conditionalFormatting>
  <conditionalFormatting sqref="BF40:BI40">
    <cfRule type="expression" dxfId="27" priority="28">
      <formula>INDIRECT(ADDRESS(ROW(),COLUMN()))=TRUNC(INDIRECT(ADDRESS(ROW(),COLUMN())))</formula>
    </cfRule>
  </conditionalFormatting>
  <conditionalFormatting sqref="BF42:BI42">
    <cfRule type="expression" dxfId="26" priority="27">
      <formula>INDIRECT(ADDRESS(ROW(),COLUMN()))=TRUNC(INDIRECT(ADDRESS(ROW(),COLUMN())))</formula>
    </cfRule>
  </conditionalFormatting>
  <conditionalFormatting sqref="BF44:BI44">
    <cfRule type="expression" dxfId="25" priority="26">
      <formula>INDIRECT(ADDRESS(ROW(),COLUMN()))=TRUNC(INDIRECT(ADDRESS(ROW(),COLUMN())))</formula>
    </cfRule>
  </conditionalFormatting>
  <conditionalFormatting sqref="BF46:BI46">
    <cfRule type="expression" dxfId="24" priority="25">
      <formula>INDIRECT(ADDRESS(ROW(),COLUMN()))=TRUNC(INDIRECT(ADDRESS(ROW(),COLUMN())))</formula>
    </cfRule>
  </conditionalFormatting>
  <conditionalFormatting sqref="BF48:BI48">
    <cfRule type="expression" dxfId="23" priority="24">
      <formula>INDIRECT(ADDRESS(ROW(),COLUMN()))=TRUNC(INDIRECT(ADDRESS(ROW(),COLUMN())))</formula>
    </cfRule>
  </conditionalFormatting>
  <conditionalFormatting sqref="BF50:BI50">
    <cfRule type="expression" dxfId="22" priority="23">
      <formula>INDIRECT(ADDRESS(ROW(),COLUMN()))=TRUNC(INDIRECT(ADDRESS(ROW(),COLUMN())))</formula>
    </cfRule>
  </conditionalFormatting>
  <conditionalFormatting sqref="AG60:AR60 AK56:AR59">
    <cfRule type="expression" dxfId="21" priority="21">
      <formula>INDIRECT(ADDRESS(ROW(),COLUMN()))=TRUNC(INDIRECT(ADDRESS(ROW(),COLUMN())))</formula>
    </cfRule>
  </conditionalFormatting>
  <conditionalFormatting sqref="Q56:AB60">
    <cfRule type="expression" dxfId="20" priority="22">
      <formula>INDIRECT(ADDRESS(ROW(),COLUMN()))=TRUNC(INDIRECT(ADDRESS(ROW(),COLUMN())))</formula>
    </cfRule>
  </conditionalFormatting>
  <conditionalFormatting sqref="O65:R65">
    <cfRule type="expression" dxfId="19" priority="20">
      <formula>INDIRECT(ADDRESS(ROW(),COLUMN()))=TRUNC(INDIRECT(ADDRESS(ROW(),COLUMN())))</formula>
    </cfRule>
  </conditionalFormatting>
  <conditionalFormatting sqref="AE65:AH65">
    <cfRule type="expression" dxfId="18" priority="19">
      <formula>INDIRECT(ADDRESS(ROW(),COLUMN()))=TRUNC(INDIRECT(ADDRESS(ROW(),COLUMN())))</formula>
    </cfRule>
  </conditionalFormatting>
  <conditionalFormatting sqref="AG56:AJ59">
    <cfRule type="expression" dxfId="17" priority="18">
      <formula>INDIRECT(ADDRESS(ROW(),COLUMN()))=TRUNC(INDIRECT(ADDRESS(ROW(),COLUMN())))</formula>
    </cfRule>
  </conditionalFormatting>
  <conditionalFormatting sqref="AA18:BE18">
    <cfRule type="expression" dxfId="16" priority="16">
      <formula>INDIRECT(ADDRESS(ROW(),COLUMN()))=TRUNC(INDIRECT(ADDRESS(ROW(),COLUMN())))</formula>
    </cfRule>
  </conditionalFormatting>
  <conditionalFormatting sqref="AA20:BE20">
    <cfRule type="expression" dxfId="15" priority="17">
      <formula>INDIRECT(ADDRESS(ROW(),COLUMN()))=TRUNC(INDIRECT(ADDRESS(ROW(),COLUMN())))</formula>
    </cfRule>
  </conditionalFormatting>
  <conditionalFormatting sqref="AA22:BE22">
    <cfRule type="expression" dxfId="14" priority="15">
      <formula>INDIRECT(ADDRESS(ROW(),COLUMN()))=TRUNC(INDIRECT(ADDRESS(ROW(),COLUMN())))</formula>
    </cfRule>
  </conditionalFormatting>
  <conditionalFormatting sqref="AA24:BE24">
    <cfRule type="expression" dxfId="13" priority="14">
      <formula>INDIRECT(ADDRESS(ROW(),COLUMN()))=TRUNC(INDIRECT(ADDRESS(ROW(),COLUMN())))</formula>
    </cfRule>
  </conditionalFormatting>
  <conditionalFormatting sqref="AA26:BE26">
    <cfRule type="expression" dxfId="12" priority="13">
      <formula>INDIRECT(ADDRESS(ROW(),COLUMN()))=TRUNC(INDIRECT(ADDRESS(ROW(),COLUMN())))</formula>
    </cfRule>
  </conditionalFormatting>
  <conditionalFormatting sqref="AA28:BE28">
    <cfRule type="expression" dxfId="11" priority="12">
      <formula>INDIRECT(ADDRESS(ROW(),COLUMN()))=TRUNC(INDIRECT(ADDRESS(ROW(),COLUMN())))</formula>
    </cfRule>
  </conditionalFormatting>
  <conditionalFormatting sqref="AA30:BE30">
    <cfRule type="expression" dxfId="10" priority="11">
      <formula>INDIRECT(ADDRESS(ROW(),COLUMN()))=TRUNC(INDIRECT(ADDRESS(ROW(),COLUMN())))</formula>
    </cfRule>
  </conditionalFormatting>
  <conditionalFormatting sqref="AA32:BE32">
    <cfRule type="expression" dxfId="9" priority="10">
      <formula>INDIRECT(ADDRESS(ROW(),COLUMN()))=TRUNC(INDIRECT(ADDRESS(ROW(),COLUMN())))</formula>
    </cfRule>
  </conditionalFormatting>
  <conditionalFormatting sqref="AA34:BE34">
    <cfRule type="expression" dxfId="8" priority="9">
      <formula>INDIRECT(ADDRESS(ROW(),COLUMN()))=TRUNC(INDIRECT(ADDRESS(ROW(),COLUMN())))</formula>
    </cfRule>
  </conditionalFormatting>
  <conditionalFormatting sqref="AA36:BE36">
    <cfRule type="expression" dxfId="7" priority="8">
      <formula>INDIRECT(ADDRESS(ROW(),COLUMN()))=TRUNC(INDIRECT(ADDRESS(ROW(),COLUMN())))</formula>
    </cfRule>
  </conditionalFormatting>
  <conditionalFormatting sqref="AA38:BE38">
    <cfRule type="expression" dxfId="6" priority="7">
      <formula>INDIRECT(ADDRESS(ROW(),COLUMN()))=TRUNC(INDIRECT(ADDRESS(ROW(),COLUMN())))</formula>
    </cfRule>
  </conditionalFormatting>
  <conditionalFormatting sqref="AA40:BE40">
    <cfRule type="expression" dxfId="5" priority="6">
      <formula>INDIRECT(ADDRESS(ROW(),COLUMN()))=TRUNC(INDIRECT(ADDRESS(ROW(),COLUMN())))</formula>
    </cfRule>
  </conditionalFormatting>
  <conditionalFormatting sqref="AA42:BE42">
    <cfRule type="expression" dxfId="4" priority="5">
      <formula>INDIRECT(ADDRESS(ROW(),COLUMN()))=TRUNC(INDIRECT(ADDRESS(ROW(),COLUMN())))</formula>
    </cfRule>
  </conditionalFormatting>
  <conditionalFormatting sqref="AA44:BE44">
    <cfRule type="expression" dxfId="3" priority="4">
      <formula>INDIRECT(ADDRESS(ROW(),COLUMN()))=TRUNC(INDIRECT(ADDRESS(ROW(),COLUMN())))</formula>
    </cfRule>
  </conditionalFormatting>
  <conditionalFormatting sqref="AA46:BE46">
    <cfRule type="expression" dxfId="2" priority="3">
      <formula>INDIRECT(ADDRESS(ROW(),COLUMN()))=TRUNC(INDIRECT(ADDRESS(ROW(),COLUMN())))</formula>
    </cfRule>
  </conditionalFormatting>
  <conditionalFormatting sqref="AA48:BE48">
    <cfRule type="expression" dxfId="1" priority="2">
      <formula>INDIRECT(ADDRESS(ROW(),COLUMN()))=TRUNC(INDIRECT(ADDRESS(ROW(),COLUMN())))</formula>
    </cfRule>
  </conditionalFormatting>
  <conditionalFormatting sqref="AA50:BE50">
    <cfRule type="expression" dxfId="0" priority="1">
      <formula>INDIRECT(ADDRESS(ROW(),COLUMN()))=TRUNC(INDIRECT(ADDRESS(ROW(),COLUMN())))</formula>
    </cfRule>
  </conditionalFormatting>
  <dataValidations count="12">
    <dataValidation type="list" errorStyle="information" allowBlank="1" showInputMessage="1" error="プルダウンにないケースは直接入力してください。" sqref="AX1:BM1">
      <formula1>#REF!</formula1>
    </dataValidation>
    <dataValidation type="list" allowBlank="1" showInputMessage="1" sqref="C17:C64">
      <formula1>"◎,○"</formula1>
    </dataValidation>
    <dataValidation type="list" errorStyle="warning" allowBlank="1" showInputMessage="1" error="リストにない場合のみ、入力してください。" sqref="O17:R50">
      <formula1>INDIRECT(G17)</formula1>
    </dataValidation>
    <dataValidation type="list" allowBlank="1" showInputMessage="1" showErrorMessage="1" sqref="V62:W62">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50">
      <formula1>職種</formula1>
    </dataValidation>
    <dataValidation type="list" allowBlank="1" showInputMessage="1" sqref="AA17:BE17 AA19:BE19 AA21:BE21 AA23:BE23 AA25:BE25 AA27:BE27 AA29:BE29 AA31:BE31 AA33:BE33 AA35:BE35 AA37:BE37 AA39:BE39 AA41:BE41 AA43:BE43 AA45:BE45 AA47:BE47 AA49:BE49">
      <formula1>シフト記号表</formula1>
    </dataValidation>
    <dataValidation type="list" allowBlank="1" showInputMessage="1" sqref="M17:N50">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zoomScaleNormal="100" workbookViewId="0"/>
  </sheetViews>
  <sheetFormatPr defaultColWidth="9" defaultRowHeight="26.4" x14ac:dyDescent="0.45"/>
  <cols>
    <col min="1" max="1" width="1.59765625" style="268" customWidth="1"/>
    <col min="2" max="2" width="5.59765625" style="267" customWidth="1"/>
    <col min="3" max="3" width="10.59765625" style="267" customWidth="1"/>
    <col min="4" max="4" width="10.59765625" style="267" hidden="1" customWidth="1"/>
    <col min="5" max="5" width="3.3984375" style="267" bestFit="1" customWidth="1"/>
    <col min="6" max="6" width="15.59765625" style="268" customWidth="1"/>
    <col min="7" max="7" width="3.3984375" style="268" bestFit="1" customWidth="1"/>
    <col min="8" max="8" width="15.59765625" style="268" customWidth="1"/>
    <col min="9" max="9" width="3.3984375" style="268" bestFit="1" customWidth="1"/>
    <col min="10" max="10" width="15.59765625" style="267" customWidth="1"/>
    <col min="11" max="11" width="3.3984375" style="268" bestFit="1" customWidth="1"/>
    <col min="12" max="12" width="15.59765625" style="268" customWidth="1"/>
    <col min="13" max="13" width="3.3984375" style="268" customWidth="1"/>
    <col min="14" max="14" width="50.59765625" style="268" customWidth="1"/>
    <col min="15" max="16384" width="9" style="268"/>
  </cols>
  <sheetData>
    <row r="1" spans="2:14" x14ac:dyDescent="0.45">
      <c r="B1" s="266" t="s">
        <v>81</v>
      </c>
    </row>
    <row r="2" spans="2:14" x14ac:dyDescent="0.45">
      <c r="B2" s="269" t="s">
        <v>82</v>
      </c>
      <c r="F2" s="270"/>
      <c r="J2" s="271"/>
    </row>
    <row r="3" spans="2:14" x14ac:dyDescent="0.45">
      <c r="B3" s="270" t="s">
        <v>83</v>
      </c>
      <c r="F3" s="271" t="s">
        <v>84</v>
      </c>
      <c r="J3" s="271"/>
    </row>
    <row r="4" spans="2:14" x14ac:dyDescent="0.45">
      <c r="B4" s="269"/>
      <c r="F4" s="272" t="s">
        <v>85</v>
      </c>
      <c r="G4" s="272"/>
      <c r="H4" s="272"/>
      <c r="I4" s="272"/>
      <c r="J4" s="272"/>
      <c r="K4" s="272"/>
      <c r="L4" s="272"/>
      <c r="N4" s="272" t="s">
        <v>86</v>
      </c>
    </row>
    <row r="5" spans="2:14" x14ac:dyDescent="0.45">
      <c r="B5" s="267" t="s">
        <v>24</v>
      </c>
      <c r="C5" s="267" t="s">
        <v>63</v>
      </c>
      <c r="F5" s="267" t="s">
        <v>87</v>
      </c>
      <c r="G5" s="267"/>
      <c r="H5" s="267" t="s">
        <v>88</v>
      </c>
      <c r="J5" s="267" t="s">
        <v>89</v>
      </c>
      <c r="L5" s="267" t="s">
        <v>85</v>
      </c>
      <c r="N5" s="272"/>
    </row>
    <row r="6" spans="2:14" x14ac:dyDescent="0.45">
      <c r="B6" s="273">
        <v>1</v>
      </c>
      <c r="C6" s="274" t="s">
        <v>90</v>
      </c>
      <c r="D6" s="275" t="str">
        <f>C6</f>
        <v>a</v>
      </c>
      <c r="E6" s="273" t="s">
        <v>91</v>
      </c>
      <c r="F6" s="276"/>
      <c r="G6" s="273" t="s">
        <v>92</v>
      </c>
      <c r="H6" s="276"/>
      <c r="I6" s="277" t="s">
        <v>93</v>
      </c>
      <c r="J6" s="276">
        <v>0</v>
      </c>
      <c r="K6" s="278" t="s">
        <v>4</v>
      </c>
      <c r="L6" s="279" t="str">
        <f>IF(OR(F6="",H6=""),"",(H6+IF(F6&gt;H6,1,0)-F6-J6)*24)</f>
        <v/>
      </c>
      <c r="N6" s="280"/>
    </row>
    <row r="7" spans="2:14" x14ac:dyDescent="0.45">
      <c r="B7" s="273">
        <v>2</v>
      </c>
      <c r="C7" s="274" t="s">
        <v>94</v>
      </c>
      <c r="D7" s="275" t="str">
        <f t="shared" ref="D7:D38" si="0">C7</f>
        <v>b</v>
      </c>
      <c r="E7" s="273" t="s">
        <v>91</v>
      </c>
      <c r="F7" s="276"/>
      <c r="G7" s="273" t="s">
        <v>92</v>
      </c>
      <c r="H7" s="276"/>
      <c r="I7" s="277" t="s">
        <v>93</v>
      </c>
      <c r="J7" s="276">
        <v>0</v>
      </c>
      <c r="K7" s="278" t="s">
        <v>4</v>
      </c>
      <c r="L7" s="279" t="str">
        <f>IF(OR(F7="",H7=""),"",(H7+IF(F7&gt;H7,1,0)-F7-J7)*24)</f>
        <v/>
      </c>
      <c r="N7" s="280"/>
    </row>
    <row r="8" spans="2:14" x14ac:dyDescent="0.45">
      <c r="B8" s="273">
        <v>3</v>
      </c>
      <c r="C8" s="274" t="s">
        <v>95</v>
      </c>
      <c r="D8" s="275" t="str">
        <f t="shared" si="0"/>
        <v>c</v>
      </c>
      <c r="E8" s="273" t="s">
        <v>91</v>
      </c>
      <c r="F8" s="276"/>
      <c r="G8" s="273" t="s">
        <v>92</v>
      </c>
      <c r="H8" s="276"/>
      <c r="I8" s="277" t="s">
        <v>93</v>
      </c>
      <c r="J8" s="276">
        <v>0</v>
      </c>
      <c r="K8" s="278" t="s">
        <v>4</v>
      </c>
      <c r="L8" s="279" t="str">
        <f>IF(OR(F8="",H8=""),"",(H8+IF(F8&gt;H8,1,0)-F8-J8)*24)</f>
        <v/>
      </c>
      <c r="N8" s="280"/>
    </row>
    <row r="9" spans="2:14" x14ac:dyDescent="0.45">
      <c r="B9" s="273">
        <v>4</v>
      </c>
      <c r="C9" s="274" t="s">
        <v>96</v>
      </c>
      <c r="D9" s="275" t="str">
        <f t="shared" si="0"/>
        <v>d</v>
      </c>
      <c r="E9" s="273" t="s">
        <v>91</v>
      </c>
      <c r="F9" s="276"/>
      <c r="G9" s="273" t="s">
        <v>92</v>
      </c>
      <c r="H9" s="276"/>
      <c r="I9" s="277" t="s">
        <v>93</v>
      </c>
      <c r="J9" s="276">
        <v>0</v>
      </c>
      <c r="K9" s="278" t="s">
        <v>4</v>
      </c>
      <c r="L9" s="279" t="str">
        <f>IF(OR(F9="",H9=""),"",(H9+IF(F9&gt;H9,1,0)-F9-J9)*24)</f>
        <v/>
      </c>
      <c r="N9" s="280"/>
    </row>
    <row r="10" spans="2:14" x14ac:dyDescent="0.45">
      <c r="B10" s="273">
        <v>5</v>
      </c>
      <c r="C10" s="274" t="s">
        <v>97</v>
      </c>
      <c r="D10" s="275" t="str">
        <f t="shared" si="0"/>
        <v>e</v>
      </c>
      <c r="E10" s="273" t="s">
        <v>91</v>
      </c>
      <c r="F10" s="276"/>
      <c r="G10" s="273" t="s">
        <v>92</v>
      </c>
      <c r="H10" s="276"/>
      <c r="I10" s="277" t="s">
        <v>93</v>
      </c>
      <c r="J10" s="276">
        <v>0</v>
      </c>
      <c r="K10" s="278" t="s">
        <v>4</v>
      </c>
      <c r="L10" s="279" t="str">
        <f t="shared" ref="L10:L22" si="1">IF(OR(F10="",H10=""),"",(H10+IF(F10&gt;H10,1,0)-F10-J10)*24)</f>
        <v/>
      </c>
      <c r="N10" s="280"/>
    </row>
    <row r="11" spans="2:14" x14ac:dyDescent="0.45">
      <c r="B11" s="273">
        <v>6</v>
      </c>
      <c r="C11" s="274" t="s">
        <v>98</v>
      </c>
      <c r="D11" s="275" t="str">
        <f t="shared" si="0"/>
        <v>f</v>
      </c>
      <c r="E11" s="273" t="s">
        <v>91</v>
      </c>
      <c r="F11" s="276"/>
      <c r="G11" s="273" t="s">
        <v>92</v>
      </c>
      <c r="H11" s="276"/>
      <c r="I11" s="277" t="s">
        <v>93</v>
      </c>
      <c r="J11" s="276">
        <v>0</v>
      </c>
      <c r="K11" s="278" t="s">
        <v>4</v>
      </c>
      <c r="L11" s="279" t="str">
        <f>IF(OR(F11="",H11=""),"",(H11+IF(F11&gt;H11,1,0)-F11-J11)*24)</f>
        <v/>
      </c>
      <c r="N11" s="280"/>
    </row>
    <row r="12" spans="2:14" x14ac:dyDescent="0.45">
      <c r="B12" s="273">
        <v>7</v>
      </c>
      <c r="C12" s="274" t="s">
        <v>99</v>
      </c>
      <c r="D12" s="275" t="str">
        <f t="shared" si="0"/>
        <v>g</v>
      </c>
      <c r="E12" s="273" t="s">
        <v>91</v>
      </c>
      <c r="F12" s="276"/>
      <c r="G12" s="273" t="s">
        <v>92</v>
      </c>
      <c r="H12" s="276"/>
      <c r="I12" s="277" t="s">
        <v>93</v>
      </c>
      <c r="J12" s="276">
        <v>0</v>
      </c>
      <c r="K12" s="278" t="s">
        <v>4</v>
      </c>
      <c r="L12" s="279" t="str">
        <f t="shared" si="1"/>
        <v/>
      </c>
      <c r="N12" s="280"/>
    </row>
    <row r="13" spans="2:14" x14ac:dyDescent="0.45">
      <c r="B13" s="273">
        <v>8</v>
      </c>
      <c r="C13" s="274" t="s">
        <v>100</v>
      </c>
      <c r="D13" s="275" t="str">
        <f t="shared" si="0"/>
        <v>h</v>
      </c>
      <c r="E13" s="273" t="s">
        <v>91</v>
      </c>
      <c r="F13" s="276"/>
      <c r="G13" s="273" t="s">
        <v>92</v>
      </c>
      <c r="H13" s="276"/>
      <c r="I13" s="277" t="s">
        <v>93</v>
      </c>
      <c r="J13" s="276">
        <v>0</v>
      </c>
      <c r="K13" s="278" t="s">
        <v>4</v>
      </c>
      <c r="L13" s="279" t="str">
        <f t="shared" si="1"/>
        <v/>
      </c>
      <c r="N13" s="280"/>
    </row>
    <row r="14" spans="2:14" x14ac:dyDescent="0.45">
      <c r="B14" s="273">
        <v>9</v>
      </c>
      <c r="C14" s="274" t="s">
        <v>101</v>
      </c>
      <c r="D14" s="275" t="str">
        <f t="shared" si="0"/>
        <v>i</v>
      </c>
      <c r="E14" s="273" t="s">
        <v>91</v>
      </c>
      <c r="F14" s="276"/>
      <c r="G14" s="273" t="s">
        <v>92</v>
      </c>
      <c r="H14" s="276"/>
      <c r="I14" s="277" t="s">
        <v>93</v>
      </c>
      <c r="J14" s="276">
        <v>0</v>
      </c>
      <c r="K14" s="278" t="s">
        <v>4</v>
      </c>
      <c r="L14" s="279" t="str">
        <f t="shared" si="1"/>
        <v/>
      </c>
      <c r="N14" s="280"/>
    </row>
    <row r="15" spans="2:14" x14ac:dyDescent="0.45">
      <c r="B15" s="273">
        <v>10</v>
      </c>
      <c r="C15" s="274" t="s">
        <v>102</v>
      </c>
      <c r="D15" s="275" t="str">
        <f t="shared" si="0"/>
        <v>j</v>
      </c>
      <c r="E15" s="273" t="s">
        <v>91</v>
      </c>
      <c r="F15" s="276"/>
      <c r="G15" s="273" t="s">
        <v>92</v>
      </c>
      <c r="H15" s="276"/>
      <c r="I15" s="277" t="s">
        <v>93</v>
      </c>
      <c r="J15" s="276">
        <v>0</v>
      </c>
      <c r="K15" s="278" t="s">
        <v>4</v>
      </c>
      <c r="L15" s="279" t="str">
        <f t="shared" si="1"/>
        <v/>
      </c>
      <c r="N15" s="280"/>
    </row>
    <row r="16" spans="2:14" x14ac:dyDescent="0.45">
      <c r="B16" s="273">
        <v>11</v>
      </c>
      <c r="C16" s="274" t="s">
        <v>103</v>
      </c>
      <c r="D16" s="275" t="str">
        <f t="shared" si="0"/>
        <v>k</v>
      </c>
      <c r="E16" s="273" t="s">
        <v>91</v>
      </c>
      <c r="F16" s="276"/>
      <c r="G16" s="273" t="s">
        <v>92</v>
      </c>
      <c r="H16" s="276"/>
      <c r="I16" s="277" t="s">
        <v>93</v>
      </c>
      <c r="J16" s="276">
        <v>0</v>
      </c>
      <c r="K16" s="278" t="s">
        <v>4</v>
      </c>
      <c r="L16" s="279" t="str">
        <f t="shared" si="1"/>
        <v/>
      </c>
      <c r="N16" s="280"/>
    </row>
    <row r="17" spans="2:14" x14ac:dyDescent="0.45">
      <c r="B17" s="273">
        <v>12</v>
      </c>
      <c r="C17" s="274" t="s">
        <v>104</v>
      </c>
      <c r="D17" s="275" t="str">
        <f t="shared" si="0"/>
        <v>l</v>
      </c>
      <c r="E17" s="273" t="s">
        <v>91</v>
      </c>
      <c r="F17" s="276"/>
      <c r="G17" s="273" t="s">
        <v>92</v>
      </c>
      <c r="H17" s="276"/>
      <c r="I17" s="277" t="s">
        <v>93</v>
      </c>
      <c r="J17" s="276">
        <v>0</v>
      </c>
      <c r="K17" s="278" t="s">
        <v>4</v>
      </c>
      <c r="L17" s="279" t="str">
        <f t="shared" si="1"/>
        <v/>
      </c>
      <c r="N17" s="280"/>
    </row>
    <row r="18" spans="2:14" x14ac:dyDescent="0.45">
      <c r="B18" s="273">
        <v>13</v>
      </c>
      <c r="C18" s="274" t="s">
        <v>105</v>
      </c>
      <c r="D18" s="275" t="str">
        <f t="shared" si="0"/>
        <v>m</v>
      </c>
      <c r="E18" s="273" t="s">
        <v>91</v>
      </c>
      <c r="F18" s="276"/>
      <c r="G18" s="273" t="s">
        <v>92</v>
      </c>
      <c r="H18" s="276"/>
      <c r="I18" s="277" t="s">
        <v>93</v>
      </c>
      <c r="J18" s="276">
        <v>0</v>
      </c>
      <c r="K18" s="278" t="s">
        <v>4</v>
      </c>
      <c r="L18" s="279" t="str">
        <f t="shared" si="1"/>
        <v/>
      </c>
      <c r="N18" s="280"/>
    </row>
    <row r="19" spans="2:14" x14ac:dyDescent="0.45">
      <c r="B19" s="273">
        <v>14</v>
      </c>
      <c r="C19" s="274" t="s">
        <v>106</v>
      </c>
      <c r="D19" s="275" t="str">
        <f t="shared" si="0"/>
        <v>n</v>
      </c>
      <c r="E19" s="273" t="s">
        <v>91</v>
      </c>
      <c r="F19" s="276"/>
      <c r="G19" s="273" t="s">
        <v>92</v>
      </c>
      <c r="H19" s="276"/>
      <c r="I19" s="277" t="s">
        <v>93</v>
      </c>
      <c r="J19" s="276">
        <v>0</v>
      </c>
      <c r="K19" s="278" t="s">
        <v>4</v>
      </c>
      <c r="L19" s="279" t="str">
        <f t="shared" si="1"/>
        <v/>
      </c>
      <c r="N19" s="280"/>
    </row>
    <row r="20" spans="2:14" x14ac:dyDescent="0.45">
      <c r="B20" s="273">
        <v>15</v>
      </c>
      <c r="C20" s="274" t="s">
        <v>107</v>
      </c>
      <c r="D20" s="275" t="str">
        <f t="shared" si="0"/>
        <v>o</v>
      </c>
      <c r="E20" s="273" t="s">
        <v>91</v>
      </c>
      <c r="F20" s="276"/>
      <c r="G20" s="273" t="s">
        <v>92</v>
      </c>
      <c r="H20" s="276"/>
      <c r="I20" s="277" t="s">
        <v>93</v>
      </c>
      <c r="J20" s="276">
        <v>0</v>
      </c>
      <c r="K20" s="278" t="s">
        <v>4</v>
      </c>
      <c r="L20" s="279" t="str">
        <f t="shared" si="1"/>
        <v/>
      </c>
      <c r="N20" s="280"/>
    </row>
    <row r="21" spans="2:14" x14ac:dyDescent="0.45">
      <c r="B21" s="273">
        <v>16</v>
      </c>
      <c r="C21" s="274" t="s">
        <v>108</v>
      </c>
      <c r="D21" s="275" t="str">
        <f t="shared" si="0"/>
        <v>p</v>
      </c>
      <c r="E21" s="273" t="s">
        <v>91</v>
      </c>
      <c r="F21" s="276"/>
      <c r="G21" s="273" t="s">
        <v>92</v>
      </c>
      <c r="H21" s="276"/>
      <c r="I21" s="277" t="s">
        <v>93</v>
      </c>
      <c r="J21" s="276">
        <v>0</v>
      </c>
      <c r="K21" s="278" t="s">
        <v>4</v>
      </c>
      <c r="L21" s="279" t="str">
        <f t="shared" si="1"/>
        <v/>
      </c>
      <c r="N21" s="280"/>
    </row>
    <row r="22" spans="2:14" x14ac:dyDescent="0.45">
      <c r="B22" s="273">
        <v>17</v>
      </c>
      <c r="C22" s="274" t="s">
        <v>109</v>
      </c>
      <c r="D22" s="275" t="str">
        <f t="shared" si="0"/>
        <v>q</v>
      </c>
      <c r="E22" s="273" t="s">
        <v>91</v>
      </c>
      <c r="F22" s="276"/>
      <c r="G22" s="273" t="s">
        <v>92</v>
      </c>
      <c r="H22" s="276"/>
      <c r="I22" s="277" t="s">
        <v>93</v>
      </c>
      <c r="J22" s="276">
        <v>0</v>
      </c>
      <c r="K22" s="278" t="s">
        <v>4</v>
      </c>
      <c r="L22" s="279" t="str">
        <f t="shared" si="1"/>
        <v/>
      </c>
      <c r="N22" s="280"/>
    </row>
    <row r="23" spans="2:14" x14ac:dyDescent="0.45">
      <c r="B23" s="273">
        <v>18</v>
      </c>
      <c r="C23" s="274" t="s">
        <v>110</v>
      </c>
      <c r="D23" s="275" t="str">
        <f t="shared" si="0"/>
        <v>r</v>
      </c>
      <c r="E23" s="273" t="s">
        <v>91</v>
      </c>
      <c r="F23" s="281"/>
      <c r="G23" s="273" t="s">
        <v>92</v>
      </c>
      <c r="H23" s="281"/>
      <c r="I23" s="277" t="s">
        <v>93</v>
      </c>
      <c r="J23" s="281"/>
      <c r="K23" s="278" t="s">
        <v>4</v>
      </c>
      <c r="L23" s="274">
        <v>1</v>
      </c>
      <c r="N23" s="280"/>
    </row>
    <row r="24" spans="2:14" x14ac:dyDescent="0.45">
      <c r="B24" s="273">
        <v>19</v>
      </c>
      <c r="C24" s="274" t="s">
        <v>111</v>
      </c>
      <c r="D24" s="275" t="str">
        <f t="shared" si="0"/>
        <v>s</v>
      </c>
      <c r="E24" s="273" t="s">
        <v>91</v>
      </c>
      <c r="F24" s="281"/>
      <c r="G24" s="273" t="s">
        <v>92</v>
      </c>
      <c r="H24" s="281"/>
      <c r="I24" s="277" t="s">
        <v>93</v>
      </c>
      <c r="J24" s="281"/>
      <c r="K24" s="278" t="s">
        <v>4</v>
      </c>
      <c r="L24" s="274">
        <v>2</v>
      </c>
      <c r="N24" s="280"/>
    </row>
    <row r="25" spans="2:14" x14ac:dyDescent="0.45">
      <c r="B25" s="273">
        <v>20</v>
      </c>
      <c r="C25" s="274" t="s">
        <v>112</v>
      </c>
      <c r="D25" s="275" t="str">
        <f t="shared" si="0"/>
        <v>t</v>
      </c>
      <c r="E25" s="273" t="s">
        <v>91</v>
      </c>
      <c r="F25" s="281"/>
      <c r="G25" s="273" t="s">
        <v>92</v>
      </c>
      <c r="H25" s="281"/>
      <c r="I25" s="277" t="s">
        <v>93</v>
      </c>
      <c r="J25" s="281"/>
      <c r="K25" s="278" t="s">
        <v>4</v>
      </c>
      <c r="L25" s="274">
        <v>3</v>
      </c>
      <c r="N25" s="280"/>
    </row>
    <row r="26" spans="2:14" x14ac:dyDescent="0.45">
      <c r="B26" s="273">
        <v>21</v>
      </c>
      <c r="C26" s="274" t="s">
        <v>113</v>
      </c>
      <c r="D26" s="275" t="str">
        <f t="shared" si="0"/>
        <v>u</v>
      </c>
      <c r="E26" s="273" t="s">
        <v>91</v>
      </c>
      <c r="F26" s="281"/>
      <c r="G26" s="273" t="s">
        <v>92</v>
      </c>
      <c r="H26" s="281"/>
      <c r="I26" s="277" t="s">
        <v>93</v>
      </c>
      <c r="J26" s="281"/>
      <c r="K26" s="278" t="s">
        <v>4</v>
      </c>
      <c r="L26" s="274">
        <v>4</v>
      </c>
      <c r="N26" s="280"/>
    </row>
    <row r="27" spans="2:14" x14ac:dyDescent="0.45">
      <c r="B27" s="273">
        <v>22</v>
      </c>
      <c r="C27" s="274" t="s">
        <v>114</v>
      </c>
      <c r="D27" s="275" t="str">
        <f t="shared" si="0"/>
        <v>v</v>
      </c>
      <c r="E27" s="273" t="s">
        <v>91</v>
      </c>
      <c r="F27" s="281"/>
      <c r="G27" s="273" t="s">
        <v>92</v>
      </c>
      <c r="H27" s="281"/>
      <c r="I27" s="277" t="s">
        <v>93</v>
      </c>
      <c r="J27" s="281"/>
      <c r="K27" s="278" t="s">
        <v>4</v>
      </c>
      <c r="L27" s="274">
        <v>5</v>
      </c>
      <c r="N27" s="280"/>
    </row>
    <row r="28" spans="2:14" x14ac:dyDescent="0.45">
      <c r="B28" s="273">
        <v>23</v>
      </c>
      <c r="C28" s="274" t="s">
        <v>115</v>
      </c>
      <c r="D28" s="275" t="str">
        <f t="shared" si="0"/>
        <v>w</v>
      </c>
      <c r="E28" s="273" t="s">
        <v>91</v>
      </c>
      <c r="F28" s="281"/>
      <c r="G28" s="273" t="s">
        <v>92</v>
      </c>
      <c r="H28" s="281"/>
      <c r="I28" s="277" t="s">
        <v>93</v>
      </c>
      <c r="J28" s="281"/>
      <c r="K28" s="278" t="s">
        <v>4</v>
      </c>
      <c r="L28" s="274">
        <v>6</v>
      </c>
      <c r="N28" s="280"/>
    </row>
    <row r="29" spans="2:14" x14ac:dyDescent="0.45">
      <c r="B29" s="273">
        <v>24</v>
      </c>
      <c r="C29" s="274" t="s">
        <v>116</v>
      </c>
      <c r="D29" s="275" t="str">
        <f t="shared" si="0"/>
        <v>x</v>
      </c>
      <c r="E29" s="273" t="s">
        <v>91</v>
      </c>
      <c r="F29" s="281"/>
      <c r="G29" s="273" t="s">
        <v>92</v>
      </c>
      <c r="H29" s="281"/>
      <c r="I29" s="277" t="s">
        <v>93</v>
      </c>
      <c r="J29" s="281"/>
      <c r="K29" s="278" t="s">
        <v>4</v>
      </c>
      <c r="L29" s="274">
        <v>7</v>
      </c>
      <c r="N29" s="280"/>
    </row>
    <row r="30" spans="2:14" x14ac:dyDescent="0.45">
      <c r="B30" s="273">
        <v>25</v>
      </c>
      <c r="C30" s="274" t="s">
        <v>117</v>
      </c>
      <c r="D30" s="275" t="str">
        <f t="shared" si="0"/>
        <v>y</v>
      </c>
      <c r="E30" s="273" t="s">
        <v>91</v>
      </c>
      <c r="F30" s="281"/>
      <c r="G30" s="273" t="s">
        <v>92</v>
      </c>
      <c r="H30" s="281"/>
      <c r="I30" s="277" t="s">
        <v>93</v>
      </c>
      <c r="J30" s="281"/>
      <c r="K30" s="278" t="s">
        <v>4</v>
      </c>
      <c r="L30" s="274">
        <v>8</v>
      </c>
      <c r="N30" s="280"/>
    </row>
    <row r="31" spans="2:14" x14ac:dyDescent="0.45">
      <c r="B31" s="273">
        <v>26</v>
      </c>
      <c r="C31" s="274" t="s">
        <v>118</v>
      </c>
      <c r="D31" s="275" t="str">
        <f t="shared" si="0"/>
        <v>z</v>
      </c>
      <c r="E31" s="273" t="s">
        <v>91</v>
      </c>
      <c r="F31" s="281"/>
      <c r="G31" s="273" t="s">
        <v>92</v>
      </c>
      <c r="H31" s="281"/>
      <c r="I31" s="277" t="s">
        <v>93</v>
      </c>
      <c r="J31" s="281"/>
      <c r="K31" s="278" t="s">
        <v>4</v>
      </c>
      <c r="L31" s="274">
        <v>1</v>
      </c>
      <c r="N31" s="280"/>
    </row>
    <row r="32" spans="2:14" x14ac:dyDescent="0.45">
      <c r="B32" s="273">
        <v>27</v>
      </c>
      <c r="C32" s="274" t="s">
        <v>116</v>
      </c>
      <c r="D32" s="275" t="str">
        <f t="shared" si="0"/>
        <v>x</v>
      </c>
      <c r="E32" s="273" t="s">
        <v>91</v>
      </c>
      <c r="F32" s="281"/>
      <c r="G32" s="273" t="s">
        <v>92</v>
      </c>
      <c r="H32" s="281"/>
      <c r="I32" s="277" t="s">
        <v>93</v>
      </c>
      <c r="J32" s="281"/>
      <c r="K32" s="278" t="s">
        <v>4</v>
      </c>
      <c r="L32" s="274">
        <v>2</v>
      </c>
      <c r="N32" s="280"/>
    </row>
    <row r="33" spans="2:14" x14ac:dyDescent="0.45">
      <c r="B33" s="273">
        <v>28</v>
      </c>
      <c r="C33" s="274" t="s">
        <v>119</v>
      </c>
      <c r="D33" s="275" t="str">
        <f t="shared" si="0"/>
        <v>aa</v>
      </c>
      <c r="E33" s="273" t="s">
        <v>91</v>
      </c>
      <c r="F33" s="281"/>
      <c r="G33" s="273" t="s">
        <v>92</v>
      </c>
      <c r="H33" s="281"/>
      <c r="I33" s="277" t="s">
        <v>93</v>
      </c>
      <c r="J33" s="281"/>
      <c r="K33" s="278" t="s">
        <v>4</v>
      </c>
      <c r="L33" s="274">
        <v>3</v>
      </c>
      <c r="N33" s="280"/>
    </row>
    <row r="34" spans="2:14" x14ac:dyDescent="0.45">
      <c r="B34" s="273">
        <v>29</v>
      </c>
      <c r="C34" s="274" t="s">
        <v>120</v>
      </c>
      <c r="D34" s="275" t="str">
        <f t="shared" si="0"/>
        <v>ab</v>
      </c>
      <c r="E34" s="273" t="s">
        <v>91</v>
      </c>
      <c r="F34" s="281"/>
      <c r="G34" s="273" t="s">
        <v>92</v>
      </c>
      <c r="H34" s="281"/>
      <c r="I34" s="277" t="s">
        <v>93</v>
      </c>
      <c r="J34" s="281"/>
      <c r="K34" s="278" t="s">
        <v>4</v>
      </c>
      <c r="L34" s="274">
        <v>4</v>
      </c>
      <c r="N34" s="280"/>
    </row>
    <row r="35" spans="2:14" x14ac:dyDescent="0.45">
      <c r="B35" s="273">
        <v>30</v>
      </c>
      <c r="C35" s="274" t="s">
        <v>121</v>
      </c>
      <c r="D35" s="275" t="str">
        <f t="shared" si="0"/>
        <v>ac</v>
      </c>
      <c r="E35" s="273" t="s">
        <v>91</v>
      </c>
      <c r="F35" s="281"/>
      <c r="G35" s="273" t="s">
        <v>92</v>
      </c>
      <c r="H35" s="281"/>
      <c r="I35" s="277" t="s">
        <v>93</v>
      </c>
      <c r="J35" s="281"/>
      <c r="K35" s="278" t="s">
        <v>4</v>
      </c>
      <c r="L35" s="274">
        <v>5</v>
      </c>
      <c r="N35" s="280"/>
    </row>
    <row r="36" spans="2:14" x14ac:dyDescent="0.45">
      <c r="B36" s="273">
        <v>31</v>
      </c>
      <c r="C36" s="274" t="s">
        <v>122</v>
      </c>
      <c r="D36" s="275" t="str">
        <f t="shared" si="0"/>
        <v>ad</v>
      </c>
      <c r="E36" s="273" t="s">
        <v>91</v>
      </c>
      <c r="F36" s="281"/>
      <c r="G36" s="273" t="s">
        <v>92</v>
      </c>
      <c r="H36" s="281"/>
      <c r="I36" s="277" t="s">
        <v>93</v>
      </c>
      <c r="J36" s="281"/>
      <c r="K36" s="278" t="s">
        <v>4</v>
      </c>
      <c r="L36" s="274">
        <v>6</v>
      </c>
      <c r="N36" s="280"/>
    </row>
    <row r="37" spans="2:14" x14ac:dyDescent="0.45">
      <c r="B37" s="273">
        <v>32</v>
      </c>
      <c r="C37" s="274" t="s">
        <v>123</v>
      </c>
      <c r="D37" s="275" t="str">
        <f t="shared" si="0"/>
        <v>ae</v>
      </c>
      <c r="E37" s="273" t="s">
        <v>91</v>
      </c>
      <c r="F37" s="281"/>
      <c r="G37" s="273" t="s">
        <v>92</v>
      </c>
      <c r="H37" s="281"/>
      <c r="I37" s="277" t="s">
        <v>93</v>
      </c>
      <c r="J37" s="281"/>
      <c r="K37" s="278" t="s">
        <v>4</v>
      </c>
      <c r="L37" s="274">
        <v>7</v>
      </c>
      <c r="N37" s="280"/>
    </row>
    <row r="38" spans="2:14" x14ac:dyDescent="0.45">
      <c r="B38" s="273">
        <v>33</v>
      </c>
      <c r="C38" s="274" t="s">
        <v>124</v>
      </c>
      <c r="D38" s="275" t="str">
        <f t="shared" si="0"/>
        <v>af</v>
      </c>
      <c r="E38" s="273" t="s">
        <v>91</v>
      </c>
      <c r="F38" s="281"/>
      <c r="G38" s="273" t="s">
        <v>92</v>
      </c>
      <c r="H38" s="281"/>
      <c r="I38" s="277" t="s">
        <v>93</v>
      </c>
      <c r="J38" s="281"/>
      <c r="K38" s="278" t="s">
        <v>4</v>
      </c>
      <c r="L38" s="274">
        <v>8</v>
      </c>
      <c r="N38" s="280"/>
    </row>
    <row r="39" spans="2:14" x14ac:dyDescent="0.45">
      <c r="B39" s="273">
        <v>34</v>
      </c>
      <c r="C39" s="282" t="s">
        <v>125</v>
      </c>
      <c r="D39" s="275"/>
      <c r="E39" s="273" t="s">
        <v>91</v>
      </c>
      <c r="F39" s="276"/>
      <c r="G39" s="273" t="s">
        <v>92</v>
      </c>
      <c r="H39" s="276"/>
      <c r="I39" s="277" t="s">
        <v>93</v>
      </c>
      <c r="J39" s="276">
        <v>0</v>
      </c>
      <c r="K39" s="278" t="s">
        <v>4</v>
      </c>
      <c r="L39" s="279" t="str">
        <f t="shared" ref="L39:L40" si="2">IF(OR(F39="",H39=""),"",(H39+IF(F39&gt;H39,1,0)-F39-J39)*24)</f>
        <v/>
      </c>
      <c r="N39" s="280"/>
    </row>
    <row r="40" spans="2:14" x14ac:dyDescent="0.45">
      <c r="B40" s="273"/>
      <c r="C40" s="283" t="s">
        <v>60</v>
      </c>
      <c r="D40" s="275"/>
      <c r="E40" s="273" t="s">
        <v>91</v>
      </c>
      <c r="F40" s="276"/>
      <c r="G40" s="273" t="s">
        <v>92</v>
      </c>
      <c r="H40" s="276"/>
      <c r="I40" s="277" t="s">
        <v>93</v>
      </c>
      <c r="J40" s="276">
        <v>0</v>
      </c>
      <c r="K40" s="278" t="s">
        <v>4</v>
      </c>
      <c r="L40" s="279" t="str">
        <f t="shared" si="2"/>
        <v/>
      </c>
      <c r="N40" s="280"/>
    </row>
    <row r="41" spans="2:14" x14ac:dyDescent="0.45">
      <c r="B41" s="273"/>
      <c r="C41" s="284" t="s">
        <v>60</v>
      </c>
      <c r="D41" s="275" t="str">
        <f>C39</f>
        <v>ag</v>
      </c>
      <c r="E41" s="273" t="s">
        <v>91</v>
      </c>
      <c r="F41" s="276" t="s">
        <v>60</v>
      </c>
      <c r="G41" s="273" t="s">
        <v>92</v>
      </c>
      <c r="H41" s="276" t="s">
        <v>60</v>
      </c>
      <c r="I41" s="277" t="s">
        <v>93</v>
      </c>
      <c r="J41" s="276" t="s">
        <v>60</v>
      </c>
      <c r="K41" s="278" t="s">
        <v>4</v>
      </c>
      <c r="L41" s="279" t="str">
        <f>IF(OR(L39="",L40=""),"",L39+L40)</f>
        <v/>
      </c>
      <c r="N41" s="280" t="s">
        <v>126</v>
      </c>
    </row>
    <row r="42" spans="2:14" x14ac:dyDescent="0.45">
      <c r="B42" s="273"/>
      <c r="C42" s="282" t="s">
        <v>127</v>
      </c>
      <c r="D42" s="275"/>
      <c r="E42" s="273" t="s">
        <v>91</v>
      </c>
      <c r="F42" s="276"/>
      <c r="G42" s="273" t="s">
        <v>92</v>
      </c>
      <c r="H42" s="276"/>
      <c r="I42" s="277" t="s">
        <v>93</v>
      </c>
      <c r="J42" s="276">
        <v>0</v>
      </c>
      <c r="K42" s="278" t="s">
        <v>4</v>
      </c>
      <c r="L42" s="279" t="str">
        <f t="shared" ref="L42:L43" si="3">IF(OR(F42="",H42=""),"",(H42+IF(F42&gt;H42,1,0)-F42-J42)*24)</f>
        <v/>
      </c>
      <c r="N42" s="280"/>
    </row>
    <row r="43" spans="2:14" x14ac:dyDescent="0.45">
      <c r="B43" s="273">
        <v>35</v>
      </c>
      <c r="C43" s="283" t="s">
        <v>60</v>
      </c>
      <c r="D43" s="275"/>
      <c r="E43" s="273" t="s">
        <v>91</v>
      </c>
      <c r="F43" s="276"/>
      <c r="G43" s="273" t="s">
        <v>92</v>
      </c>
      <c r="H43" s="276"/>
      <c r="I43" s="277" t="s">
        <v>93</v>
      </c>
      <c r="J43" s="276">
        <v>0</v>
      </c>
      <c r="K43" s="278" t="s">
        <v>4</v>
      </c>
      <c r="L43" s="279" t="str">
        <f t="shared" si="3"/>
        <v/>
      </c>
      <c r="N43" s="280"/>
    </row>
    <row r="44" spans="2:14" x14ac:dyDescent="0.45">
      <c r="B44" s="273"/>
      <c r="C44" s="284" t="s">
        <v>60</v>
      </c>
      <c r="D44" s="275" t="str">
        <f>C42</f>
        <v>ah</v>
      </c>
      <c r="E44" s="273" t="s">
        <v>91</v>
      </c>
      <c r="F44" s="276" t="s">
        <v>60</v>
      </c>
      <c r="G44" s="273" t="s">
        <v>92</v>
      </c>
      <c r="H44" s="276" t="s">
        <v>60</v>
      </c>
      <c r="I44" s="277" t="s">
        <v>93</v>
      </c>
      <c r="J44" s="276" t="s">
        <v>60</v>
      </c>
      <c r="K44" s="278" t="s">
        <v>4</v>
      </c>
      <c r="L44" s="279" t="str">
        <f>IF(OR(L42="",L43=""),"",L42+L43)</f>
        <v/>
      </c>
      <c r="N44" s="280" t="s">
        <v>128</v>
      </c>
    </row>
    <row r="45" spans="2:14" x14ac:dyDescent="0.45">
      <c r="B45" s="273"/>
      <c r="C45" s="282" t="s">
        <v>129</v>
      </c>
      <c r="D45" s="275"/>
      <c r="E45" s="273" t="s">
        <v>91</v>
      </c>
      <c r="F45" s="276"/>
      <c r="G45" s="273" t="s">
        <v>92</v>
      </c>
      <c r="H45" s="276"/>
      <c r="I45" s="277" t="s">
        <v>93</v>
      </c>
      <c r="J45" s="276">
        <v>0</v>
      </c>
      <c r="K45" s="278" t="s">
        <v>4</v>
      </c>
      <c r="L45" s="279" t="str">
        <f t="shared" ref="L45:L46" si="4">IF(OR(F45="",H45=""),"",(H45+IF(F45&gt;H45,1,0)-F45-J45)*24)</f>
        <v/>
      </c>
      <c r="N45" s="280"/>
    </row>
    <row r="46" spans="2:14" x14ac:dyDescent="0.45">
      <c r="B46" s="273">
        <v>36</v>
      </c>
      <c r="C46" s="283" t="s">
        <v>60</v>
      </c>
      <c r="D46" s="275"/>
      <c r="E46" s="273" t="s">
        <v>91</v>
      </c>
      <c r="F46" s="276"/>
      <c r="G46" s="273" t="s">
        <v>92</v>
      </c>
      <c r="H46" s="276"/>
      <c r="I46" s="277" t="s">
        <v>93</v>
      </c>
      <c r="J46" s="276">
        <v>0</v>
      </c>
      <c r="K46" s="278" t="s">
        <v>4</v>
      </c>
      <c r="L46" s="279" t="str">
        <f t="shared" si="4"/>
        <v/>
      </c>
      <c r="N46" s="280"/>
    </row>
    <row r="47" spans="2:14" x14ac:dyDescent="0.45">
      <c r="B47" s="273"/>
      <c r="C47" s="284" t="s">
        <v>60</v>
      </c>
      <c r="D47" s="275" t="str">
        <f>C45</f>
        <v>ai</v>
      </c>
      <c r="E47" s="273" t="s">
        <v>91</v>
      </c>
      <c r="F47" s="276" t="s">
        <v>60</v>
      </c>
      <c r="G47" s="273" t="s">
        <v>92</v>
      </c>
      <c r="H47" s="276" t="s">
        <v>60</v>
      </c>
      <c r="I47" s="277" t="s">
        <v>93</v>
      </c>
      <c r="J47" s="276" t="s">
        <v>60</v>
      </c>
      <c r="K47" s="278" t="s">
        <v>4</v>
      </c>
      <c r="L47" s="279" t="str">
        <f>IF(OR(L45="",L46=""),"",L45+L46)</f>
        <v/>
      </c>
      <c r="N47" s="280" t="s">
        <v>128</v>
      </c>
    </row>
    <row r="49" spans="3:4" x14ac:dyDescent="0.45">
      <c r="C49" s="269" t="s">
        <v>130</v>
      </c>
      <c r="D49" s="269"/>
    </row>
    <row r="50" spans="3:4" x14ac:dyDescent="0.45">
      <c r="C50" s="269" t="s">
        <v>131</v>
      </c>
      <c r="D50" s="269"/>
    </row>
    <row r="51" spans="3:4" x14ac:dyDescent="0.45">
      <c r="C51" s="269" t="s">
        <v>132</v>
      </c>
      <c r="D51" s="269"/>
    </row>
    <row r="52" spans="3:4" x14ac:dyDescent="0.45">
      <c r="C52" s="269" t="s">
        <v>133</v>
      </c>
      <c r="D52" s="269"/>
    </row>
    <row r="53" spans="3:4" x14ac:dyDescent="0.45">
      <c r="C53" s="269" t="s">
        <v>134</v>
      </c>
      <c r="D53" s="269"/>
    </row>
    <row r="54" spans="3:4" x14ac:dyDescent="0.45">
      <c r="C54" s="269" t="s">
        <v>135</v>
      </c>
      <c r="D54" s="269"/>
    </row>
  </sheetData>
  <sheetProtection insertRows="0" deleteRows="0"/>
  <mergeCells count="2">
    <mergeCell ref="F4:L4"/>
    <mergeCell ref="N4:N5"/>
  </mergeCells>
  <phoneticPr fontId="3"/>
  <printOptions horizontalCentered="1"/>
  <pageMargins left="0.70866141732283472" right="0.70866141732283472" top="0.55118110236220474" bottom="0.35433070866141736" header="0.31496062992125984" footer="0.31496062992125984"/>
  <pageSetup paperSize="9" scale="5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20"/>
  <sheetViews>
    <sheetView workbookViewId="0"/>
  </sheetViews>
  <sheetFormatPr defaultColWidth="9" defaultRowHeight="18" x14ac:dyDescent="0.45"/>
  <cols>
    <col min="1" max="1" width="1.3984375" style="285" customWidth="1"/>
    <col min="2" max="3" width="9" style="285"/>
    <col min="4" max="4" width="40.59765625" style="285" customWidth="1"/>
    <col min="5" max="16384" width="9" style="285"/>
  </cols>
  <sheetData>
    <row r="1" spans="2:11" x14ac:dyDescent="0.45">
      <c r="B1" s="285" t="s">
        <v>136</v>
      </c>
      <c r="D1" s="286"/>
      <c r="E1" s="286"/>
      <c r="F1" s="286"/>
    </row>
    <row r="2" spans="2:11" s="288" customFormat="1" ht="20.25" customHeight="1" x14ac:dyDescent="0.45">
      <c r="B2" s="287" t="s">
        <v>137</v>
      </c>
      <c r="C2" s="287"/>
      <c r="D2" s="286"/>
      <c r="E2" s="286"/>
      <c r="F2" s="286"/>
    </row>
    <row r="3" spans="2:11" s="288" customFormat="1" ht="20.25" customHeight="1" x14ac:dyDescent="0.45">
      <c r="B3" s="287"/>
      <c r="C3" s="287"/>
      <c r="D3" s="286"/>
      <c r="E3" s="286"/>
      <c r="F3" s="286"/>
    </row>
    <row r="4" spans="2:11" s="288" customFormat="1" ht="20.25" customHeight="1" x14ac:dyDescent="0.45">
      <c r="B4" s="289"/>
      <c r="C4" s="286" t="s">
        <v>138</v>
      </c>
      <c r="D4" s="286"/>
      <c r="F4" s="290" t="s">
        <v>139</v>
      </c>
      <c r="G4" s="290"/>
      <c r="H4" s="290"/>
      <c r="I4" s="290"/>
      <c r="J4" s="290"/>
      <c r="K4" s="290"/>
    </row>
    <row r="5" spans="2:11" s="288" customFormat="1" ht="20.25" customHeight="1" x14ac:dyDescent="0.45">
      <c r="B5" s="291"/>
      <c r="C5" s="286" t="s">
        <v>140</v>
      </c>
      <c r="D5" s="286"/>
      <c r="F5" s="290"/>
      <c r="G5" s="290"/>
      <c r="H5" s="290"/>
      <c r="I5" s="290"/>
      <c r="J5" s="290"/>
      <c r="K5" s="290"/>
    </row>
    <row r="6" spans="2:11" s="288" customFormat="1" ht="20.25" customHeight="1" x14ac:dyDescent="0.45">
      <c r="B6" s="292" t="s">
        <v>141</v>
      </c>
      <c r="C6" s="286"/>
      <c r="D6" s="286"/>
      <c r="E6" s="216"/>
      <c r="F6" s="286"/>
    </row>
    <row r="7" spans="2:11" s="288" customFormat="1" ht="20.25" customHeight="1" x14ac:dyDescent="0.45">
      <c r="B7" s="287"/>
      <c r="C7" s="287"/>
      <c r="D7" s="286"/>
      <c r="E7" s="216"/>
      <c r="F7" s="286"/>
    </row>
    <row r="8" spans="2:11" s="288" customFormat="1" ht="20.25" customHeight="1" x14ac:dyDescent="0.45">
      <c r="B8" s="286" t="s">
        <v>142</v>
      </c>
      <c r="C8" s="287"/>
      <c r="D8" s="286"/>
      <c r="E8" s="216"/>
      <c r="F8" s="286"/>
    </row>
    <row r="9" spans="2:11" s="288" customFormat="1" ht="20.25" customHeight="1" x14ac:dyDescent="0.45">
      <c r="B9" s="287"/>
      <c r="C9" s="287"/>
      <c r="D9" s="286"/>
      <c r="E9" s="286"/>
      <c r="F9" s="286"/>
    </row>
    <row r="10" spans="2:11" s="288" customFormat="1" ht="20.25" customHeight="1" x14ac:dyDescent="0.45">
      <c r="B10" s="286" t="s">
        <v>143</v>
      </c>
      <c r="C10" s="287"/>
      <c r="D10" s="286"/>
      <c r="E10" s="286"/>
      <c r="F10" s="286"/>
    </row>
    <row r="11" spans="2:11" s="288" customFormat="1" ht="20.25" customHeight="1" x14ac:dyDescent="0.45">
      <c r="B11" s="286"/>
      <c r="C11" s="287"/>
      <c r="D11" s="286"/>
    </row>
    <row r="12" spans="2:11" s="288" customFormat="1" ht="20.25" customHeight="1" x14ac:dyDescent="0.45">
      <c r="B12" s="286" t="s">
        <v>144</v>
      </c>
      <c r="C12" s="287"/>
      <c r="D12" s="286"/>
    </row>
    <row r="13" spans="2:11" s="288" customFormat="1" ht="20.25" customHeight="1" x14ac:dyDescent="0.45">
      <c r="B13" s="286"/>
      <c r="C13" s="287"/>
      <c r="D13" s="286"/>
    </row>
    <row r="14" spans="2:11" s="288" customFormat="1" ht="20.25" customHeight="1" x14ac:dyDescent="0.45">
      <c r="B14" s="286" t="s">
        <v>145</v>
      </c>
      <c r="C14" s="287"/>
      <c r="D14" s="286"/>
    </row>
    <row r="15" spans="2:11" s="288" customFormat="1" ht="20.25" customHeight="1" x14ac:dyDescent="0.45">
      <c r="B15" s="286"/>
      <c r="C15" s="287"/>
      <c r="D15" s="286"/>
    </row>
    <row r="16" spans="2:11" s="288" customFormat="1" ht="20.25" customHeight="1" x14ac:dyDescent="0.45">
      <c r="B16" s="286" t="s">
        <v>146</v>
      </c>
      <c r="C16" s="287"/>
      <c r="D16" s="286"/>
    </row>
    <row r="17" spans="2:4" s="288" customFormat="1" ht="20.25" customHeight="1" x14ac:dyDescent="0.45">
      <c r="B17" s="286" t="s">
        <v>147</v>
      </c>
      <c r="C17" s="287"/>
      <c r="D17" s="286"/>
    </row>
    <row r="18" spans="2:4" s="288" customFormat="1" ht="20.25" customHeight="1" x14ac:dyDescent="0.45">
      <c r="B18" s="286"/>
      <c r="C18" s="287"/>
      <c r="D18" s="286"/>
    </row>
    <row r="19" spans="2:4" s="288" customFormat="1" ht="20.25" customHeight="1" x14ac:dyDescent="0.45">
      <c r="B19" s="286" t="s">
        <v>148</v>
      </c>
      <c r="C19" s="287"/>
      <c r="D19" s="286"/>
    </row>
    <row r="20" spans="2:4" s="288" customFormat="1" ht="20.25" customHeight="1" x14ac:dyDescent="0.45">
      <c r="B20" s="286" t="s">
        <v>149</v>
      </c>
      <c r="C20" s="287"/>
      <c r="D20" s="286"/>
    </row>
    <row r="21" spans="2:4" s="288" customFormat="1" ht="20.25" customHeight="1" x14ac:dyDescent="0.45">
      <c r="B21" s="286" t="s">
        <v>150</v>
      </c>
      <c r="C21" s="287"/>
      <c r="D21" s="286"/>
    </row>
    <row r="22" spans="2:4" s="288" customFormat="1" ht="20.25" customHeight="1" x14ac:dyDescent="0.45">
      <c r="B22" s="286"/>
      <c r="C22" s="287"/>
      <c r="D22" s="286"/>
    </row>
    <row r="23" spans="2:4" s="288" customFormat="1" ht="20.25" customHeight="1" x14ac:dyDescent="0.45">
      <c r="B23" s="286" t="s">
        <v>151</v>
      </c>
      <c r="C23" s="287"/>
      <c r="D23" s="286"/>
    </row>
    <row r="24" spans="2:4" s="288" customFormat="1" ht="20.25" customHeight="1" x14ac:dyDescent="0.45">
      <c r="B24" s="286" t="s">
        <v>152</v>
      </c>
      <c r="C24" s="287"/>
      <c r="D24" s="286"/>
    </row>
    <row r="25" spans="2:4" s="288" customFormat="1" ht="20.25" customHeight="1" x14ac:dyDescent="0.45">
      <c r="B25" s="286" t="s">
        <v>153</v>
      </c>
      <c r="C25" s="287"/>
      <c r="D25" s="286"/>
    </row>
    <row r="26" spans="2:4" s="288" customFormat="1" ht="20.25" customHeight="1" x14ac:dyDescent="0.45">
      <c r="B26" s="286" t="s">
        <v>154</v>
      </c>
      <c r="C26" s="287"/>
      <c r="D26" s="286"/>
    </row>
    <row r="27" spans="2:4" s="288" customFormat="1" ht="20.25" customHeight="1" x14ac:dyDescent="0.45">
      <c r="B27" s="286"/>
      <c r="C27" s="286"/>
      <c r="D27" s="286"/>
    </row>
    <row r="28" spans="2:4" s="288" customFormat="1" ht="17.25" customHeight="1" x14ac:dyDescent="0.45">
      <c r="B28" s="286" t="s">
        <v>155</v>
      </c>
      <c r="C28" s="286"/>
      <c r="D28" s="286"/>
    </row>
    <row r="29" spans="2:4" s="288" customFormat="1" ht="17.25" customHeight="1" x14ac:dyDescent="0.45">
      <c r="B29" s="286" t="s">
        <v>156</v>
      </c>
      <c r="C29" s="286"/>
      <c r="D29" s="286"/>
    </row>
    <row r="30" spans="2:4" s="288" customFormat="1" ht="17.25" customHeight="1" x14ac:dyDescent="0.45">
      <c r="B30" s="286"/>
      <c r="C30" s="286"/>
      <c r="D30" s="286"/>
    </row>
    <row r="31" spans="2:4" s="288" customFormat="1" ht="17.25" customHeight="1" x14ac:dyDescent="0.45">
      <c r="B31" s="286"/>
      <c r="C31" s="293" t="s">
        <v>24</v>
      </c>
      <c r="D31" s="293" t="s">
        <v>157</v>
      </c>
    </row>
    <row r="32" spans="2:4" s="288" customFormat="1" ht="17.25" customHeight="1" x14ac:dyDescent="0.45">
      <c r="B32" s="286"/>
      <c r="C32" s="293">
        <v>1</v>
      </c>
      <c r="D32" s="294" t="s">
        <v>158</v>
      </c>
    </row>
    <row r="33" spans="2:25" s="288" customFormat="1" ht="17.25" customHeight="1" x14ac:dyDescent="0.45">
      <c r="B33" s="286"/>
      <c r="C33" s="293">
        <v>2</v>
      </c>
      <c r="D33" s="294" t="s">
        <v>159</v>
      </c>
    </row>
    <row r="34" spans="2:25" s="288" customFormat="1" ht="17.25" customHeight="1" x14ac:dyDescent="0.45">
      <c r="B34" s="286"/>
      <c r="C34" s="293">
        <v>3</v>
      </c>
      <c r="D34" s="294" t="s">
        <v>160</v>
      </c>
    </row>
    <row r="35" spans="2:25" s="288" customFormat="1" ht="17.25" customHeight="1" x14ac:dyDescent="0.45">
      <c r="B35" s="286"/>
      <c r="C35" s="293">
        <v>4</v>
      </c>
      <c r="D35" s="294" t="s">
        <v>52</v>
      </c>
    </row>
    <row r="36" spans="2:25" s="288" customFormat="1" ht="17.25" customHeight="1" x14ac:dyDescent="0.45">
      <c r="B36" s="286"/>
      <c r="C36" s="293">
        <v>5</v>
      </c>
      <c r="D36" s="294" t="s">
        <v>53</v>
      </c>
    </row>
    <row r="37" spans="2:25" s="288" customFormat="1" ht="17.25" customHeight="1" x14ac:dyDescent="0.45">
      <c r="B37" s="286"/>
      <c r="C37" s="293">
        <v>6</v>
      </c>
      <c r="D37" s="294" t="s">
        <v>161</v>
      </c>
    </row>
    <row r="38" spans="2:25" s="288" customFormat="1" ht="17.25" customHeight="1" x14ac:dyDescent="0.45">
      <c r="B38" s="286"/>
      <c r="C38" s="293">
        <v>7</v>
      </c>
      <c r="D38" s="294" t="s">
        <v>162</v>
      </c>
    </row>
    <row r="39" spans="2:25" s="288" customFormat="1" ht="17.25" customHeight="1" x14ac:dyDescent="0.45">
      <c r="B39" s="286"/>
      <c r="C39" s="293">
        <v>8</v>
      </c>
      <c r="D39" s="294" t="s">
        <v>163</v>
      </c>
    </row>
    <row r="40" spans="2:25" s="288" customFormat="1" ht="17.25" customHeight="1" x14ac:dyDescent="0.45">
      <c r="B40" s="286"/>
      <c r="C40" s="216"/>
      <c r="D40" s="286"/>
    </row>
    <row r="41" spans="2:25" s="288" customFormat="1" ht="17.25" customHeight="1" x14ac:dyDescent="0.45">
      <c r="B41" s="286" t="s">
        <v>164</v>
      </c>
      <c r="C41" s="286"/>
      <c r="D41" s="286"/>
    </row>
    <row r="42" spans="2:25" s="288" customFormat="1" ht="17.25" customHeight="1" x14ac:dyDescent="0.45">
      <c r="B42" s="286" t="s">
        <v>165</v>
      </c>
      <c r="C42" s="286"/>
      <c r="D42" s="286"/>
    </row>
    <row r="43" spans="2:25" s="288" customFormat="1" ht="17.25" customHeight="1" x14ac:dyDescent="0.45">
      <c r="B43" s="286"/>
      <c r="C43" s="286"/>
      <c r="D43" s="286"/>
      <c r="G43" s="295"/>
      <c r="H43" s="295"/>
      <c r="J43" s="295"/>
      <c r="K43" s="295"/>
      <c r="L43" s="295"/>
      <c r="M43" s="295"/>
      <c r="N43" s="295"/>
      <c r="O43" s="295"/>
      <c r="R43" s="295"/>
      <c r="S43" s="295"/>
      <c r="T43" s="295"/>
      <c r="W43" s="295"/>
      <c r="X43" s="295"/>
      <c r="Y43" s="295"/>
    </row>
    <row r="44" spans="2:25" s="288" customFormat="1" ht="17.25" customHeight="1" x14ac:dyDescent="0.45">
      <c r="B44" s="286"/>
      <c r="C44" s="293" t="s">
        <v>63</v>
      </c>
      <c r="D44" s="293" t="s">
        <v>64</v>
      </c>
      <c r="G44" s="295"/>
      <c r="H44" s="295"/>
      <c r="J44" s="295"/>
      <c r="K44" s="295"/>
      <c r="L44" s="295"/>
      <c r="M44" s="295"/>
      <c r="N44" s="295"/>
      <c r="O44" s="295"/>
      <c r="R44" s="295"/>
      <c r="S44" s="295"/>
      <c r="T44" s="295"/>
      <c r="W44" s="295"/>
      <c r="X44" s="295"/>
      <c r="Y44" s="295"/>
    </row>
    <row r="45" spans="2:25" s="288" customFormat="1" ht="17.25" customHeight="1" x14ac:dyDescent="0.45">
      <c r="B45" s="286"/>
      <c r="C45" s="293" t="s">
        <v>55</v>
      </c>
      <c r="D45" s="294" t="s">
        <v>65</v>
      </c>
      <c r="G45" s="295"/>
      <c r="H45" s="295"/>
      <c r="J45" s="295"/>
      <c r="K45" s="295"/>
      <c r="L45" s="295"/>
      <c r="M45" s="295"/>
      <c r="N45" s="295"/>
      <c r="O45" s="295"/>
      <c r="R45" s="295"/>
      <c r="S45" s="295"/>
      <c r="T45" s="295"/>
      <c r="W45" s="295"/>
      <c r="X45" s="295"/>
      <c r="Y45" s="295"/>
    </row>
    <row r="46" spans="2:25" s="288" customFormat="1" ht="17.25" customHeight="1" x14ac:dyDescent="0.45">
      <c r="B46" s="286"/>
      <c r="C46" s="293" t="s">
        <v>58</v>
      </c>
      <c r="D46" s="294" t="s">
        <v>69</v>
      </c>
      <c r="G46" s="295"/>
      <c r="H46" s="295"/>
      <c r="J46" s="295"/>
      <c r="K46" s="295"/>
      <c r="L46" s="295"/>
      <c r="M46" s="295"/>
      <c r="N46" s="295"/>
      <c r="O46" s="295"/>
      <c r="R46" s="295"/>
      <c r="S46" s="295"/>
      <c r="T46" s="295"/>
      <c r="W46" s="295"/>
      <c r="X46" s="295"/>
      <c r="Y46" s="295"/>
    </row>
    <row r="47" spans="2:25" s="288" customFormat="1" ht="17.25" customHeight="1" x14ac:dyDescent="0.45">
      <c r="B47" s="286"/>
      <c r="C47" s="293" t="s">
        <v>59</v>
      </c>
      <c r="D47" s="294" t="s">
        <v>72</v>
      </c>
      <c r="G47" s="295"/>
      <c r="H47" s="295"/>
      <c r="J47" s="295"/>
      <c r="K47" s="295"/>
      <c r="L47" s="295"/>
      <c r="M47" s="295"/>
      <c r="N47" s="295"/>
      <c r="O47" s="295"/>
      <c r="R47" s="295"/>
      <c r="S47" s="295"/>
      <c r="T47" s="295"/>
      <c r="W47" s="295"/>
      <c r="X47" s="295"/>
      <c r="Y47" s="295"/>
    </row>
    <row r="48" spans="2:25" s="288" customFormat="1" ht="17.25" customHeight="1" x14ac:dyDescent="0.45">
      <c r="B48" s="286"/>
      <c r="C48" s="293" t="s">
        <v>61</v>
      </c>
      <c r="D48" s="294" t="s">
        <v>166</v>
      </c>
      <c r="G48" s="295"/>
      <c r="H48" s="295"/>
      <c r="J48" s="295"/>
      <c r="K48" s="295"/>
      <c r="L48" s="295"/>
      <c r="M48" s="295"/>
      <c r="N48" s="295"/>
      <c r="O48" s="295"/>
      <c r="R48" s="295"/>
      <c r="S48" s="295"/>
      <c r="T48" s="295"/>
      <c r="W48" s="295"/>
      <c r="X48" s="295"/>
      <c r="Y48" s="295"/>
    </row>
    <row r="49" spans="2:51" s="288" customFormat="1" ht="17.25" customHeight="1" x14ac:dyDescent="0.45">
      <c r="B49" s="286"/>
      <c r="C49" s="286"/>
      <c r="D49" s="286"/>
      <c r="G49" s="295"/>
      <c r="H49" s="295"/>
      <c r="J49" s="295"/>
      <c r="K49" s="295"/>
      <c r="L49" s="295"/>
      <c r="M49" s="295"/>
      <c r="N49" s="295"/>
      <c r="O49" s="295"/>
      <c r="R49" s="295"/>
      <c r="S49" s="295"/>
      <c r="T49" s="295"/>
      <c r="W49" s="295"/>
      <c r="X49" s="295"/>
      <c r="Y49" s="295"/>
    </row>
    <row r="50" spans="2:51" s="288" customFormat="1" ht="17.25" customHeight="1" x14ac:dyDescent="0.45">
      <c r="B50" s="286"/>
      <c r="C50" s="296" t="s">
        <v>167</v>
      </c>
      <c r="D50" s="286"/>
      <c r="G50" s="295"/>
      <c r="H50" s="295"/>
      <c r="J50" s="295"/>
      <c r="K50" s="295"/>
      <c r="L50" s="295"/>
      <c r="M50" s="295"/>
      <c r="N50" s="295"/>
      <c r="O50" s="295"/>
      <c r="R50" s="295"/>
      <c r="S50" s="295"/>
      <c r="T50" s="295"/>
      <c r="W50" s="295"/>
      <c r="X50" s="295"/>
      <c r="Y50" s="295"/>
    </row>
    <row r="51" spans="2:51" s="288" customFormat="1" ht="17.25" customHeight="1" x14ac:dyDescent="0.45">
      <c r="C51" s="286" t="s">
        <v>168</v>
      </c>
      <c r="F51" s="296"/>
      <c r="G51" s="295"/>
      <c r="H51" s="295"/>
      <c r="J51" s="295"/>
      <c r="K51" s="295"/>
      <c r="L51" s="295"/>
      <c r="M51" s="295"/>
      <c r="N51" s="295"/>
      <c r="O51" s="295"/>
      <c r="R51" s="295"/>
      <c r="S51" s="295"/>
      <c r="T51" s="295"/>
      <c r="W51" s="295"/>
      <c r="X51" s="295"/>
      <c r="Y51" s="295"/>
    </row>
    <row r="52" spans="2:51" s="288" customFormat="1" ht="17.25" customHeight="1" x14ac:dyDescent="0.45">
      <c r="C52" s="286" t="s">
        <v>169</v>
      </c>
      <c r="F52" s="286"/>
      <c r="G52" s="295"/>
      <c r="H52" s="295"/>
      <c r="J52" s="295"/>
      <c r="K52" s="295"/>
      <c r="L52" s="295"/>
      <c r="M52" s="295"/>
      <c r="N52" s="295"/>
      <c r="O52" s="295"/>
      <c r="R52" s="295"/>
      <c r="S52" s="295"/>
      <c r="T52" s="295"/>
      <c r="W52" s="295"/>
      <c r="X52" s="295"/>
      <c r="Y52" s="295"/>
    </row>
    <row r="53" spans="2:51" s="288" customFormat="1" ht="17.25" customHeight="1" x14ac:dyDescent="0.45">
      <c r="B53" s="286"/>
      <c r="C53" s="286"/>
      <c r="D53" s="286"/>
      <c r="E53" s="296"/>
      <c r="F53" s="295"/>
      <c r="G53" s="295"/>
      <c r="H53" s="295"/>
      <c r="J53" s="295"/>
      <c r="K53" s="295"/>
      <c r="L53" s="295"/>
      <c r="M53" s="295"/>
      <c r="N53" s="295"/>
      <c r="O53" s="295"/>
      <c r="R53" s="295"/>
      <c r="S53" s="295"/>
      <c r="T53" s="295"/>
      <c r="W53" s="295"/>
      <c r="X53" s="295"/>
      <c r="Y53" s="295"/>
    </row>
    <row r="54" spans="2:51" s="288" customFormat="1" ht="17.25" customHeight="1" x14ac:dyDescent="0.45">
      <c r="B54" s="286" t="s">
        <v>170</v>
      </c>
      <c r="C54" s="286"/>
      <c r="D54" s="286"/>
    </row>
    <row r="55" spans="2:51" s="288" customFormat="1" ht="17.25" customHeight="1" x14ac:dyDescent="0.45">
      <c r="B55" s="286" t="s">
        <v>171</v>
      </c>
      <c r="C55" s="286"/>
      <c r="D55" s="286"/>
    </row>
    <row r="56" spans="2:51" s="288" customFormat="1" ht="17.25" customHeight="1" x14ac:dyDescent="0.45">
      <c r="B56" s="297" t="s">
        <v>172</v>
      </c>
      <c r="E56" s="295"/>
      <c r="F56" s="295"/>
      <c r="G56" s="295"/>
      <c r="H56" s="295"/>
      <c r="I56" s="295"/>
      <c r="J56" s="295"/>
      <c r="K56" s="295"/>
      <c r="L56" s="295"/>
      <c r="M56" s="295"/>
      <c r="N56" s="295"/>
      <c r="O56" s="295"/>
      <c r="P56" s="295"/>
      <c r="Q56" s="295"/>
      <c r="R56" s="295"/>
      <c r="S56" s="295"/>
      <c r="T56" s="295"/>
      <c r="U56" s="295"/>
      <c r="Y56" s="295"/>
      <c r="Z56" s="295"/>
      <c r="AA56" s="295"/>
      <c r="AB56" s="295"/>
      <c r="AD56" s="295"/>
      <c r="AE56" s="295"/>
      <c r="AF56" s="295"/>
      <c r="AG56" s="295"/>
      <c r="AH56" s="295"/>
      <c r="AI56" s="298"/>
      <c r="AJ56" s="295"/>
      <c r="AK56" s="295"/>
      <c r="AL56" s="295"/>
      <c r="AM56" s="295"/>
      <c r="AN56" s="295"/>
      <c r="AO56" s="295"/>
      <c r="AP56" s="295"/>
      <c r="AQ56" s="295"/>
      <c r="AR56" s="295"/>
      <c r="AS56" s="295"/>
      <c r="AT56" s="295"/>
      <c r="AU56" s="295"/>
      <c r="AV56" s="295"/>
      <c r="AW56" s="295"/>
      <c r="AX56" s="295"/>
      <c r="AY56" s="298"/>
    </row>
    <row r="57" spans="2:51" s="288" customFormat="1" ht="17.25" customHeight="1" x14ac:dyDescent="0.45">
      <c r="B57" s="297" t="s">
        <v>173</v>
      </c>
      <c r="E57" s="295"/>
      <c r="F57" s="295"/>
      <c r="G57" s="295"/>
      <c r="H57" s="295"/>
      <c r="I57" s="295"/>
      <c r="J57" s="295"/>
      <c r="K57" s="295"/>
      <c r="L57" s="295"/>
      <c r="M57" s="295"/>
      <c r="N57" s="295"/>
      <c r="O57" s="295"/>
      <c r="P57" s="295"/>
      <c r="Q57" s="295"/>
      <c r="R57" s="295"/>
      <c r="S57" s="295"/>
      <c r="T57" s="295"/>
      <c r="U57" s="295"/>
      <c r="Y57" s="295"/>
      <c r="Z57" s="295"/>
      <c r="AA57" s="295"/>
      <c r="AB57" s="295"/>
      <c r="AD57" s="295"/>
      <c r="AE57" s="295"/>
      <c r="AF57" s="295"/>
      <c r="AG57" s="295"/>
      <c r="AH57" s="295"/>
      <c r="AI57" s="298"/>
      <c r="AJ57" s="295"/>
      <c r="AK57" s="295"/>
      <c r="AL57" s="295"/>
      <c r="AM57" s="295"/>
      <c r="AN57" s="295"/>
      <c r="AO57" s="295"/>
      <c r="AP57" s="295"/>
      <c r="AQ57" s="295"/>
      <c r="AR57" s="295"/>
      <c r="AS57" s="295"/>
      <c r="AT57" s="295"/>
      <c r="AU57" s="295"/>
      <c r="AV57" s="295"/>
      <c r="AW57" s="295"/>
      <c r="AX57" s="295"/>
      <c r="AY57" s="298"/>
    </row>
    <row r="58" spans="2:51" s="288" customFormat="1" ht="17.25" customHeight="1" x14ac:dyDescent="0.45"/>
    <row r="59" spans="2:51" s="288" customFormat="1" ht="17.25" customHeight="1" x14ac:dyDescent="0.45">
      <c r="B59" s="286" t="s">
        <v>174</v>
      </c>
      <c r="C59" s="286"/>
    </row>
    <row r="60" spans="2:51" s="288" customFormat="1" ht="17.25" customHeight="1" x14ac:dyDescent="0.45">
      <c r="B60" s="286"/>
      <c r="C60" s="286"/>
    </row>
    <row r="61" spans="2:51" s="288" customFormat="1" ht="17.25" customHeight="1" x14ac:dyDescent="0.45">
      <c r="B61" s="286" t="s">
        <v>175</v>
      </c>
      <c r="C61" s="286"/>
    </row>
    <row r="62" spans="2:51" s="288" customFormat="1" ht="17.25" customHeight="1" x14ac:dyDescent="0.45">
      <c r="B62" s="286" t="s">
        <v>176</v>
      </c>
      <c r="C62" s="286"/>
    </row>
    <row r="63" spans="2:51" s="288" customFormat="1" ht="17.25" customHeight="1" x14ac:dyDescent="0.45">
      <c r="B63" s="286"/>
      <c r="C63" s="286"/>
    </row>
    <row r="64" spans="2:51" s="288" customFormat="1" ht="17.25" customHeight="1" x14ac:dyDescent="0.45">
      <c r="B64" s="286" t="s">
        <v>177</v>
      </c>
      <c r="C64" s="286"/>
    </row>
    <row r="65" spans="2:54" s="288" customFormat="1" ht="17.25" customHeight="1" x14ac:dyDescent="0.45">
      <c r="B65" s="286" t="s">
        <v>178</v>
      </c>
      <c r="C65" s="286"/>
    </row>
    <row r="66" spans="2:54" s="288" customFormat="1" ht="17.25" customHeight="1" x14ac:dyDescent="0.45">
      <c r="B66" s="286"/>
      <c r="C66" s="286"/>
    </row>
    <row r="67" spans="2:54" s="288" customFormat="1" ht="17.25" customHeight="1" x14ac:dyDescent="0.45">
      <c r="B67" s="286" t="s">
        <v>179</v>
      </c>
      <c r="C67" s="286"/>
      <c r="D67" s="286"/>
    </row>
    <row r="68" spans="2:54" s="288" customFormat="1" ht="17.25" customHeight="1" x14ac:dyDescent="0.45">
      <c r="B68" s="286"/>
      <c r="C68" s="286"/>
      <c r="D68" s="286"/>
    </row>
    <row r="69" spans="2:54" s="288" customFormat="1" ht="17.25" customHeight="1" x14ac:dyDescent="0.45">
      <c r="B69" s="288" t="s">
        <v>180</v>
      </c>
      <c r="D69" s="286"/>
    </row>
    <row r="70" spans="2:54" s="288" customFormat="1" ht="17.25" customHeight="1" x14ac:dyDescent="0.45">
      <c r="B70" s="288" t="s">
        <v>181</v>
      </c>
      <c r="D70" s="286"/>
    </row>
    <row r="71" spans="2:54" s="288" customFormat="1" ht="17.25" customHeight="1" x14ac:dyDescent="0.45">
      <c r="B71" s="288" t="s">
        <v>182</v>
      </c>
    </row>
    <row r="72" spans="2:54" s="288" customFormat="1" ht="17.25" customHeight="1" x14ac:dyDescent="0.45"/>
    <row r="73" spans="2:54" s="288" customFormat="1" ht="17.25" customHeight="1" x14ac:dyDescent="0.45">
      <c r="B73" s="288" t="s">
        <v>183</v>
      </c>
      <c r="E73" s="299"/>
      <c r="F73" s="299"/>
      <c r="G73" s="299"/>
      <c r="H73" s="299"/>
      <c r="I73" s="299"/>
      <c r="J73" s="299"/>
      <c r="K73" s="299"/>
      <c r="L73" s="299"/>
      <c r="M73" s="299"/>
      <c r="N73" s="299"/>
      <c r="O73" s="299"/>
      <c r="P73" s="299"/>
      <c r="Q73" s="299"/>
      <c r="R73" s="299"/>
      <c r="S73" s="299"/>
      <c r="T73" s="299"/>
      <c r="U73" s="299"/>
      <c r="V73" s="299"/>
      <c r="W73" s="299"/>
      <c r="X73" s="299"/>
      <c r="Y73" s="299"/>
      <c r="Z73" s="299"/>
      <c r="AA73" s="299"/>
      <c r="AB73" s="299"/>
      <c r="AC73" s="299"/>
      <c r="AD73" s="299"/>
      <c r="AE73" s="299"/>
      <c r="AF73" s="299"/>
      <c r="AG73" s="299"/>
      <c r="AH73" s="299"/>
      <c r="AI73" s="299"/>
      <c r="AJ73" s="299"/>
      <c r="AK73" s="299"/>
      <c r="AL73" s="299"/>
      <c r="AM73" s="299"/>
      <c r="AN73" s="299"/>
      <c r="AO73" s="299"/>
      <c r="AP73" s="299"/>
      <c r="AQ73" s="299"/>
      <c r="AR73" s="299"/>
      <c r="AS73" s="299"/>
      <c r="AT73" s="299"/>
      <c r="AU73" s="299"/>
      <c r="AV73" s="299"/>
      <c r="AW73" s="299"/>
      <c r="AX73" s="299"/>
    </row>
    <row r="74" spans="2:54" s="288" customFormat="1" ht="17.25" customHeight="1" x14ac:dyDescent="0.45">
      <c r="B74" s="300" t="s">
        <v>184</v>
      </c>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299"/>
      <c r="AP74" s="299"/>
      <c r="AQ74" s="299"/>
      <c r="AR74" s="299"/>
      <c r="AS74" s="299"/>
      <c r="AT74" s="299"/>
      <c r="AU74" s="299"/>
      <c r="AV74" s="299"/>
      <c r="AW74" s="299"/>
      <c r="AX74" s="299"/>
      <c r="AY74" s="299"/>
      <c r="AZ74" s="299"/>
      <c r="BA74" s="299"/>
      <c r="BB74" s="299"/>
    </row>
    <row r="75" spans="2:54" ht="18.75" customHeight="1" x14ac:dyDescent="0.45">
      <c r="B75" s="301" t="s">
        <v>185</v>
      </c>
    </row>
    <row r="76" spans="2:54" ht="18.75" customHeight="1" x14ac:dyDescent="0.45">
      <c r="B76" s="300" t="s">
        <v>186</v>
      </c>
    </row>
    <row r="77" spans="2:54" ht="18.75" customHeight="1" x14ac:dyDescent="0.45">
      <c r="B77" s="301" t="s">
        <v>187</v>
      </c>
    </row>
    <row r="78" spans="2:54" ht="18.75" customHeight="1" x14ac:dyDescent="0.45">
      <c r="B78" s="300" t="s">
        <v>188</v>
      </c>
    </row>
    <row r="79" spans="2:54" ht="18.75" customHeight="1" x14ac:dyDescent="0.45">
      <c r="B79" s="300" t="s">
        <v>189</v>
      </c>
    </row>
    <row r="80" spans="2:54" ht="18.75" customHeight="1" x14ac:dyDescent="0.45">
      <c r="B80" s="300" t="s">
        <v>190</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3"/>
  <pageMargins left="0.70866141732283472" right="0.70866141732283472" top="0.74803149606299213" bottom="0.35433070866141736" header="0.31496062992125984" footer="0.31496062992125984"/>
  <pageSetup paperSize="9"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（ユニット型）</vt:lpstr>
      <vt:lpstr>様式４（シフト記号表） (2)</vt:lpstr>
      <vt:lpstr>（ユニット型）記入方法</vt:lpstr>
      <vt:lpstr>'（ユニット型）'!Print_Area</vt:lpstr>
      <vt:lpstr>'（ユニット型）記入方法'!Print_Area</vt:lpstr>
      <vt:lpstr>'（ユニット型）'!Print_Titles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富山県</cp:lastModifiedBy>
  <dcterms:created xsi:type="dcterms:W3CDTF">2024-03-26T05:15:07Z</dcterms:created>
  <dcterms:modified xsi:type="dcterms:W3CDTF">2024-03-26T05:15:27Z</dcterms:modified>
</cp:coreProperties>
</file>